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aind-my.sharepoint.com/personal/jwylie_controlsolutionsinc_com/Documents/Documents/2026 Simply Grow Together/"/>
    </mc:Choice>
  </mc:AlternateContent>
  <xr:revisionPtr revIDLastSave="643" documentId="8_{CA8E84CD-7FD7-4FAA-89F4-BFA70179589C}" xr6:coauthVersionLast="47" xr6:coauthVersionMax="47" xr10:uidLastSave="{8B921E8B-469D-4A67-9199-77FAB3C725D1}"/>
  <workbookProtection workbookAlgorithmName="SHA-512" workbookHashValue="JiI/j63IFk6nKB/7QcYlteYYev7nFWjF03ojU+NvPMZ1ipwOmv27vMNfvPDmb7nsE/LCzJbLU4/u+415Fkkz0A==" workbookSaltValue="rVMl052pLxfG6j1ntAL9oQ==" workbookSpinCount="100000" lockStructure="1"/>
  <bookViews>
    <workbookView xWindow="-110" yWindow="-110" windowWidth="19420" windowHeight="10300" xr2:uid="{00000000-000D-0000-FFFF-FFFF00000000}"/>
  </bookViews>
  <sheets>
    <sheet name="2026 Simply Grow Together" sheetId="5" r:id="rId1"/>
    <sheet name="Sheet2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45" i="5" l="1"/>
  <c r="M45" i="5"/>
  <c r="L45" i="5" s="1"/>
  <c r="K45" i="5"/>
  <c r="O44" i="5"/>
  <c r="M44" i="5"/>
  <c r="L44" i="5" s="1"/>
  <c r="K44" i="5"/>
  <c r="O33" i="5"/>
  <c r="P33" i="5" s="1"/>
  <c r="M33" i="5"/>
  <c r="L33" i="5" s="1"/>
  <c r="K33" i="5"/>
  <c r="O32" i="5"/>
  <c r="P32" i="5" s="1"/>
  <c r="M32" i="5"/>
  <c r="L32" i="5" s="1"/>
  <c r="K32" i="5"/>
  <c r="P45" i="5" l="1"/>
  <c r="P44" i="5"/>
  <c r="C118" i="5"/>
  <c r="C10" i="5" l="1"/>
  <c r="M64" i="5"/>
  <c r="L64" i="5" s="1"/>
  <c r="K64" i="5"/>
  <c r="M60" i="5"/>
  <c r="L60" i="5" s="1"/>
  <c r="K60" i="5"/>
  <c r="M54" i="5"/>
  <c r="L54" i="5" s="1"/>
  <c r="K54" i="5"/>
  <c r="M50" i="5"/>
  <c r="L50" i="5" s="1"/>
  <c r="K50" i="5"/>
  <c r="M38" i="5"/>
  <c r="L38" i="5" s="1"/>
  <c r="K38" i="5"/>
  <c r="M37" i="5"/>
  <c r="L37" i="5" s="1"/>
  <c r="K37" i="5"/>
  <c r="M31" i="5"/>
  <c r="K31" i="5"/>
  <c r="K34" i="5"/>
  <c r="K35" i="5"/>
  <c r="K36" i="5"/>
  <c r="K39" i="5"/>
  <c r="K40" i="5"/>
  <c r="K41" i="5"/>
  <c r="K42" i="5"/>
  <c r="K43" i="5"/>
  <c r="K46" i="5"/>
  <c r="K47" i="5"/>
  <c r="K48" i="5"/>
  <c r="K49" i="5"/>
  <c r="K51" i="5"/>
  <c r="K52" i="5"/>
  <c r="K53" i="5"/>
  <c r="K55" i="5"/>
  <c r="K56" i="5"/>
  <c r="K57" i="5"/>
  <c r="K58" i="5"/>
  <c r="K59" i="5"/>
  <c r="K61" i="5"/>
  <c r="K62" i="5"/>
  <c r="K63" i="5"/>
  <c r="K65" i="5"/>
  <c r="K30" i="5"/>
  <c r="P34" i="5" l="1"/>
  <c r="P35" i="5"/>
  <c r="P36" i="5"/>
  <c r="P37" i="5"/>
  <c r="P38" i="5"/>
  <c r="P39" i="5"/>
  <c r="P40" i="5"/>
  <c r="P41" i="5"/>
  <c r="P42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L31" i="5"/>
  <c r="M70" i="5" l="1"/>
  <c r="O70" i="5"/>
  <c r="P70" i="5"/>
  <c r="M71" i="5"/>
  <c r="O71" i="5"/>
  <c r="P71" i="5"/>
  <c r="M72" i="5"/>
  <c r="O72" i="5"/>
  <c r="P72" i="5"/>
  <c r="M73" i="5"/>
  <c r="O73" i="5"/>
  <c r="P73" i="5"/>
  <c r="M74" i="5"/>
  <c r="O74" i="5"/>
  <c r="P74" i="5"/>
  <c r="M75" i="5"/>
  <c r="O75" i="5"/>
  <c r="P75" i="5"/>
  <c r="M76" i="5"/>
  <c r="O76" i="5"/>
  <c r="P76" i="5"/>
  <c r="M77" i="5"/>
  <c r="O77" i="5"/>
  <c r="P77" i="5"/>
  <c r="M78" i="5"/>
  <c r="O78" i="5"/>
  <c r="P78" i="5"/>
  <c r="M79" i="5"/>
  <c r="O79" i="5"/>
  <c r="P79" i="5"/>
  <c r="M80" i="5"/>
  <c r="O80" i="5"/>
  <c r="P80" i="5"/>
  <c r="M81" i="5"/>
  <c r="O81" i="5"/>
  <c r="P81" i="5"/>
  <c r="M82" i="5"/>
  <c r="O82" i="5"/>
  <c r="P82" i="5"/>
  <c r="M83" i="5"/>
  <c r="O83" i="5"/>
  <c r="P83" i="5"/>
  <c r="M84" i="5"/>
  <c r="O84" i="5"/>
  <c r="P84" i="5"/>
  <c r="M85" i="5"/>
  <c r="O85" i="5"/>
  <c r="P85" i="5"/>
  <c r="M86" i="5"/>
  <c r="O86" i="5"/>
  <c r="P86" i="5"/>
  <c r="M87" i="5"/>
  <c r="O87" i="5"/>
  <c r="P87" i="5"/>
  <c r="M88" i="5"/>
  <c r="O88" i="5"/>
  <c r="P88" i="5"/>
  <c r="M89" i="5"/>
  <c r="O89" i="5"/>
  <c r="P89" i="5"/>
  <c r="M90" i="5"/>
  <c r="O90" i="5"/>
  <c r="P90" i="5"/>
  <c r="M91" i="5"/>
  <c r="O91" i="5"/>
  <c r="P91" i="5"/>
  <c r="M92" i="5"/>
  <c r="O92" i="5"/>
  <c r="P92" i="5"/>
  <c r="M93" i="5"/>
  <c r="O93" i="5"/>
  <c r="P93" i="5"/>
  <c r="M94" i="5"/>
  <c r="O94" i="5"/>
  <c r="P94" i="5"/>
  <c r="M95" i="5"/>
  <c r="O95" i="5"/>
  <c r="P95" i="5"/>
  <c r="M96" i="5"/>
  <c r="O96" i="5"/>
  <c r="P96" i="5"/>
  <c r="M97" i="5"/>
  <c r="O97" i="5"/>
  <c r="P97" i="5"/>
  <c r="M98" i="5"/>
  <c r="O98" i="5"/>
  <c r="P98" i="5"/>
  <c r="M99" i="5"/>
  <c r="O99" i="5"/>
  <c r="P99" i="5"/>
  <c r="M100" i="5"/>
  <c r="O100" i="5"/>
  <c r="P100" i="5"/>
  <c r="M101" i="5"/>
  <c r="O101" i="5"/>
  <c r="P101" i="5"/>
  <c r="M102" i="5"/>
  <c r="O102" i="5"/>
  <c r="P102" i="5"/>
  <c r="M103" i="5"/>
  <c r="O103" i="5"/>
  <c r="P103" i="5"/>
  <c r="M104" i="5"/>
  <c r="O104" i="5"/>
  <c r="P104" i="5"/>
  <c r="M105" i="5"/>
  <c r="O105" i="5"/>
  <c r="P105" i="5"/>
  <c r="M106" i="5"/>
  <c r="O106" i="5"/>
  <c r="P106" i="5"/>
  <c r="M107" i="5"/>
  <c r="O107" i="5"/>
  <c r="P107" i="5"/>
  <c r="M108" i="5"/>
  <c r="O108" i="5"/>
  <c r="P108" i="5"/>
  <c r="M109" i="5"/>
  <c r="O109" i="5"/>
  <c r="P109" i="5"/>
  <c r="M110" i="5"/>
  <c r="O110" i="5"/>
  <c r="P110" i="5"/>
  <c r="M111" i="5"/>
  <c r="O111" i="5"/>
  <c r="P111" i="5"/>
  <c r="M112" i="5"/>
  <c r="O112" i="5"/>
  <c r="P112" i="5"/>
  <c r="M69" i="5"/>
  <c r="O69" i="5" l="1"/>
  <c r="O31" i="5"/>
  <c r="P31" i="5" s="1"/>
  <c r="O34" i="5"/>
  <c r="O35" i="5"/>
  <c r="O36" i="5"/>
  <c r="O37" i="5"/>
  <c r="O38" i="5"/>
  <c r="O39" i="5"/>
  <c r="O40" i="5"/>
  <c r="O41" i="5"/>
  <c r="O42" i="5"/>
  <c r="O43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30" i="5"/>
  <c r="M30" i="5"/>
  <c r="L30" i="5" s="1"/>
  <c r="P30" i="5" l="1"/>
  <c r="M34" i="5"/>
  <c r="L34" i="5" s="1"/>
  <c r="M35" i="5"/>
  <c r="L35" i="5" s="1"/>
  <c r="M36" i="5"/>
  <c r="L36" i="5" s="1"/>
  <c r="M39" i="5"/>
  <c r="L39" i="5" s="1"/>
  <c r="M40" i="5"/>
  <c r="L40" i="5" s="1"/>
  <c r="M41" i="5"/>
  <c r="L41" i="5" s="1"/>
  <c r="M42" i="5"/>
  <c r="L42" i="5" s="1"/>
  <c r="M43" i="5"/>
  <c r="L43" i="5" s="1"/>
  <c r="P43" i="5" s="1"/>
  <c r="M46" i="5"/>
  <c r="L46" i="5" s="1"/>
  <c r="M47" i="5"/>
  <c r="L47" i="5" s="1"/>
  <c r="M48" i="5"/>
  <c r="L48" i="5" s="1"/>
  <c r="M49" i="5"/>
  <c r="L49" i="5" s="1"/>
  <c r="M51" i="5"/>
  <c r="L51" i="5" s="1"/>
  <c r="M52" i="5"/>
  <c r="L52" i="5" s="1"/>
  <c r="M53" i="5"/>
  <c r="L53" i="5" s="1"/>
  <c r="M55" i="5"/>
  <c r="L55" i="5" s="1"/>
  <c r="M56" i="5"/>
  <c r="L56" i="5" s="1"/>
  <c r="M57" i="5"/>
  <c r="L57" i="5" s="1"/>
  <c r="M58" i="5"/>
  <c r="L58" i="5" s="1"/>
  <c r="M59" i="5"/>
  <c r="L59" i="5" s="1"/>
  <c r="M61" i="5"/>
  <c r="L61" i="5" s="1"/>
  <c r="M62" i="5"/>
  <c r="L62" i="5" s="1"/>
  <c r="M63" i="5"/>
  <c r="L63" i="5" s="1"/>
  <c r="M65" i="5"/>
  <c r="L65" i="5" s="1"/>
  <c r="C115" i="5" l="1"/>
  <c r="C6" i="5" l="1"/>
  <c r="C9" i="5" l="1"/>
  <c r="C116" i="5"/>
  <c r="C119" i="5" l="1"/>
  <c r="C7" i="5"/>
  <c r="C114" i="5" l="1"/>
  <c r="H76" i="5" l="1"/>
  <c r="H70" i="5"/>
  <c r="H71" i="5"/>
  <c r="H72" i="5"/>
  <c r="H73" i="5"/>
  <c r="H74" i="5"/>
  <c r="H75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J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H69" i="5"/>
  <c r="C122" i="5"/>
  <c r="C121" i="5"/>
  <c r="C120" i="5"/>
  <c r="C5" i="5"/>
  <c r="C123" i="5" l="1"/>
  <c r="C124" i="5" s="1"/>
  <c r="K71" i="5"/>
  <c r="L71" i="5" s="1"/>
  <c r="K73" i="5"/>
  <c r="L73" i="5" s="1"/>
  <c r="K72" i="5"/>
  <c r="L72" i="5" s="1"/>
  <c r="K104" i="5"/>
  <c r="L104" i="5" s="1"/>
  <c r="K80" i="5"/>
  <c r="L80" i="5" s="1"/>
  <c r="K88" i="5"/>
  <c r="L88" i="5" s="1"/>
  <c r="K111" i="5"/>
  <c r="L111" i="5" s="1"/>
  <c r="K96" i="5"/>
  <c r="L96" i="5" s="1"/>
  <c r="K106" i="5"/>
  <c r="L106" i="5" s="1"/>
  <c r="K98" i="5"/>
  <c r="L98" i="5" s="1"/>
  <c r="K90" i="5"/>
  <c r="L90" i="5" s="1"/>
  <c r="K82" i="5"/>
  <c r="L82" i="5" s="1"/>
  <c r="K74" i="5"/>
  <c r="L74" i="5" s="1"/>
  <c r="K112" i="5"/>
  <c r="L112" i="5" s="1"/>
  <c r="K105" i="5"/>
  <c r="L105" i="5" s="1"/>
  <c r="K97" i="5"/>
  <c r="L97" i="5" s="1"/>
  <c r="K89" i="5"/>
  <c r="L89" i="5" s="1"/>
  <c r="K81" i="5"/>
  <c r="L81" i="5" s="1"/>
  <c r="K69" i="5"/>
  <c r="L69" i="5" s="1"/>
  <c r="K103" i="5"/>
  <c r="L103" i="5" s="1"/>
  <c r="K87" i="5"/>
  <c r="L87" i="5" s="1"/>
  <c r="K70" i="5"/>
  <c r="L70" i="5" s="1"/>
  <c r="K110" i="5"/>
  <c r="L110" i="5" s="1"/>
  <c r="K86" i="5"/>
  <c r="L86" i="5" s="1"/>
  <c r="K109" i="5"/>
  <c r="L109" i="5" s="1"/>
  <c r="K101" i="5"/>
  <c r="L101" i="5" s="1"/>
  <c r="K93" i="5"/>
  <c r="L93" i="5" s="1"/>
  <c r="K85" i="5"/>
  <c r="L85" i="5" s="1"/>
  <c r="K77" i="5"/>
  <c r="L77" i="5" s="1"/>
  <c r="K95" i="5"/>
  <c r="L95" i="5" s="1"/>
  <c r="K102" i="5"/>
  <c r="L102" i="5" s="1"/>
  <c r="K78" i="5"/>
  <c r="L78" i="5" s="1"/>
  <c r="K108" i="5"/>
  <c r="L108" i="5" s="1"/>
  <c r="K100" i="5"/>
  <c r="L100" i="5" s="1"/>
  <c r="K92" i="5"/>
  <c r="L92" i="5" s="1"/>
  <c r="K84" i="5"/>
  <c r="L84" i="5" s="1"/>
  <c r="K76" i="5"/>
  <c r="L76" i="5" s="1"/>
  <c r="K79" i="5"/>
  <c r="L79" i="5" s="1"/>
  <c r="K94" i="5"/>
  <c r="L94" i="5" s="1"/>
  <c r="K107" i="5"/>
  <c r="L107" i="5" s="1"/>
  <c r="K99" i="5"/>
  <c r="L99" i="5" s="1"/>
  <c r="K91" i="5"/>
  <c r="L91" i="5" s="1"/>
  <c r="K83" i="5"/>
  <c r="L83" i="5" s="1"/>
  <c r="K75" i="5"/>
  <c r="L75" i="5" s="1"/>
  <c r="C117" i="5"/>
  <c r="P69" i="5" l="1"/>
  <c r="C8" i="5"/>
  <c r="C11" i="5" l="1"/>
</calcChain>
</file>

<file path=xl/sharedStrings.xml><?xml version="1.0" encoding="utf-8"?>
<sst xmlns="http://schemas.openxmlformats.org/spreadsheetml/2006/main" count="327" uniqueCount="193">
  <si>
    <t>Rebate Value</t>
  </si>
  <si>
    <t>QP 2-D HERBICIDE</t>
  </si>
  <si>
    <t>1 Gal.</t>
  </si>
  <si>
    <t>QP 2DQ HERBICIDE</t>
  </si>
  <si>
    <t>2.5 Gal.</t>
  </si>
  <si>
    <t>QP 3-D HERBICIDE</t>
  </si>
  <si>
    <t xml:space="preserve">QP 3-D HERBICIDE </t>
  </si>
  <si>
    <t>30 Gal.</t>
  </si>
  <si>
    <t>QP ABAMECTIN .15EC</t>
  </si>
  <si>
    <t>1 Qt</t>
  </si>
  <si>
    <t>QP ACEPHATE 90 PRILL</t>
  </si>
  <si>
    <t>BIFEN LP 25LB</t>
  </si>
  <si>
    <t>25 Lb.</t>
  </si>
  <si>
    <t>QP BIFENTHRIN GOLF &amp; NURSERY</t>
  </si>
  <si>
    <t>QP BIFENTHRIN I/T 7.9%</t>
  </si>
  <si>
    <t>QP CHLOROTHALONIL 720</t>
  </si>
  <si>
    <t>QP CHLOROTHALONIL DF</t>
  </si>
  <si>
    <t>QP CHLORPYRIFOS 4E</t>
  </si>
  <si>
    <t>QP DITHIOPYR 2L</t>
  </si>
  <si>
    <t>QP DITHIOPYR 40WSB</t>
  </si>
  <si>
    <t>QP ETHEPHON 2SL</t>
  </si>
  <si>
    <t xml:space="preserve">QP FAHRENHEIT </t>
  </si>
  <si>
    <t>QP FIPRONIL .0143G</t>
  </si>
  <si>
    <t>30 Lb.</t>
  </si>
  <si>
    <t>QP FIPRONIL .1G</t>
  </si>
  <si>
    <t>50 Lb.</t>
  </si>
  <si>
    <t>QP FOSETYL-AL 80WDG</t>
  </si>
  <si>
    <t>5.5 Lb.</t>
  </si>
  <si>
    <t>QP GLYPHOSATE PLUS</t>
  </si>
  <si>
    <t>QP IMIDACLOPRID .5G</t>
  </si>
  <si>
    <t>QP IMIDACLOPRID 2F T&amp;O</t>
  </si>
  <si>
    <t>QP IMIDACLOPRID 75WSB</t>
  </si>
  <si>
    <t>QP IPRO 2</t>
  </si>
  <si>
    <t>QP ISOXABEN 75WG</t>
  </si>
  <si>
    <t>1 Lb.</t>
  </si>
  <si>
    <t>QP LAMBDA GC-O</t>
  </si>
  <si>
    <t>1 Qt.</t>
  </si>
  <si>
    <t>QP MEFENOXAM 2AQ</t>
  </si>
  <si>
    <t>QP MSM TURF</t>
  </si>
  <si>
    <t>8 Oz.</t>
  </si>
  <si>
    <t xml:space="preserve">QP MYCLOBUTANIL 20EW </t>
  </si>
  <si>
    <t>QP NEGATE</t>
  </si>
  <si>
    <t>1.5 Oz.</t>
  </si>
  <si>
    <t>QP OXADIAZON 2G</t>
  </si>
  <si>
    <t>QP OXADIAZON SC</t>
  </si>
  <si>
    <t>QP PAC-LOW</t>
  </si>
  <si>
    <t>QP PRODIAMINE 4L</t>
  </si>
  <si>
    <t>QP PRODIAMINE 65WDG</t>
  </si>
  <si>
    <t>QP PPZ 14.3</t>
  </si>
  <si>
    <t>QP QUINCLORAC 1.5L</t>
  </si>
  <si>
    <t>QP QUINCLORAC 75DF</t>
  </si>
  <si>
    <t>QP RIMSULFURON 25DF</t>
  </si>
  <si>
    <t>5 Oz.</t>
  </si>
  <si>
    <t>QP STROBE 50WG</t>
  </si>
  <si>
    <t>QP STROBE 2L</t>
  </si>
  <si>
    <t>QP T/I 2.5G</t>
  </si>
  <si>
    <t>QP TEBUCONAZOLE 3.6F</t>
  </si>
  <si>
    <t>QP TAURUS TRIO G</t>
  </si>
  <si>
    <t>QP TM 4.5 FLOWABLE</t>
  </si>
  <si>
    <t>QP T-NEX</t>
  </si>
  <si>
    <t>Quali-Pro Product</t>
  </si>
  <si>
    <t>Product Size</t>
  </si>
  <si>
    <t>Units Purchased</t>
  </si>
  <si>
    <t>Promotional Period</t>
  </si>
  <si>
    <t>6 Oz.</t>
  </si>
  <si>
    <t>5 Lb.</t>
  </si>
  <si>
    <t>20 Oz.</t>
  </si>
  <si>
    <t>QP SEDGEMASTER</t>
  </si>
  <si>
    <t>QP STROBE PRO SC</t>
  </si>
  <si>
    <t>QP TODAL</t>
  </si>
  <si>
    <t>1.33 Oz.</t>
  </si>
  <si>
    <t>QP STROBE PRO G</t>
  </si>
  <si>
    <r>
      <t xml:space="preserve">QP ENCLAVE </t>
    </r>
    <r>
      <rPr>
        <sz val="12"/>
        <color rgb="FFFF0000"/>
        <rFont val="Arial Narrow"/>
        <family val="2"/>
      </rPr>
      <t>Begins</t>
    </r>
    <r>
      <rPr>
        <sz val="12"/>
        <rFont val="Arial Narrow"/>
        <family val="2"/>
      </rPr>
      <t xml:space="preserve"> </t>
    </r>
    <r>
      <rPr>
        <sz val="12"/>
        <color rgb="FFFF0000"/>
        <rFont val="Arial Narrow"/>
        <family val="2"/>
      </rPr>
      <t>Aug. 1st.</t>
    </r>
  </si>
  <si>
    <r>
      <t xml:space="preserve">QP ENCLAVE </t>
    </r>
    <r>
      <rPr>
        <sz val="12"/>
        <color rgb="FFFF0000"/>
        <rFont val="Arial Narrow"/>
        <family val="2"/>
      </rPr>
      <t xml:space="preserve">Begins Aug. 1st.                                       </t>
    </r>
    <r>
      <rPr>
        <sz val="12"/>
        <rFont val="Arial Narrow"/>
        <family val="2"/>
      </rPr>
      <t>32 units or more</t>
    </r>
  </si>
  <si>
    <t>140.8 Oz.</t>
  </si>
  <si>
    <t>QP FLEXGUARD</t>
  </si>
  <si>
    <t>250 Gal.</t>
  </si>
  <si>
    <t>55 Gal.</t>
  </si>
  <si>
    <t>QP FOURSOME PLUS</t>
  </si>
  <si>
    <t xml:space="preserve">Per acre </t>
  </si>
  <si>
    <t>Amount per acre</t>
  </si>
  <si>
    <t xml:space="preserve">48 oz </t>
  </si>
  <si>
    <t>2.3 lbs</t>
  </si>
  <si>
    <t>acres covered per unit</t>
  </si>
  <si>
    <t>4 Lb.</t>
  </si>
  <si>
    <t>QP EXPEL</t>
  </si>
  <si>
    <t>1 Qrt.</t>
  </si>
  <si>
    <t>See the SIMPLYGROWTOGETHER.COM web page for submission and full program details</t>
  </si>
  <si>
    <t xml:space="preserve">QP ENCLAVE </t>
  </si>
  <si>
    <t>Platinum Percentage</t>
  </si>
  <si>
    <t xml:space="preserve">QP SUPRADO </t>
  </si>
  <si>
    <t>40 Lb.</t>
  </si>
  <si>
    <t>15 Oz. can</t>
  </si>
  <si>
    <t>3/4 Gal.</t>
  </si>
  <si>
    <t xml:space="preserve">QP 3-D FOAM AEROSOL  </t>
  </si>
  <si>
    <t xml:space="preserve">DOXEM PLUS FIRE ANT BAIT </t>
  </si>
  <si>
    <t>QP PENDANT SC</t>
  </si>
  <si>
    <t>Hidden Platinum &amp; Base Total</t>
  </si>
  <si>
    <t>QP BOSCOLID</t>
  </si>
  <si>
    <t>10 Lb.</t>
  </si>
  <si>
    <t>.49 Lb.</t>
  </si>
  <si>
    <t>2026 SIMPLY GROW TOGETHER END USER EARLY ORDER PROGRAM</t>
  </si>
  <si>
    <t xml:space="preserve">QP SMOKESHOW </t>
  </si>
  <si>
    <t xml:space="preserve">15 Oz. </t>
  </si>
  <si>
    <t>Hidden Platinum 25-49.99% requirement</t>
  </si>
  <si>
    <t>Hidden Platinum 50-74.99% requirement</t>
  </si>
  <si>
    <t>Hidden Platinum 75-100% requirement</t>
  </si>
  <si>
    <t>Hidden Rebate Total</t>
  </si>
  <si>
    <t>1/2 Gal.</t>
  </si>
  <si>
    <t>43.5 Lb.</t>
  </si>
  <si>
    <t>Platinum Products</t>
  </si>
  <si>
    <t xml:space="preserve">Base Product Rebate Bonus </t>
  </si>
  <si>
    <t>Platinum Product Total</t>
  </si>
  <si>
    <t>Base Product Total</t>
  </si>
  <si>
    <t>Base Products</t>
  </si>
  <si>
    <t>Volume Purchase Bonus</t>
  </si>
  <si>
    <t xml:space="preserve">QP T-NEX </t>
  </si>
  <si>
    <t xml:space="preserve">QP NIMITZ PRO G </t>
  </si>
  <si>
    <r>
      <t xml:space="preserve">QP TAURUS DUO MAX G </t>
    </r>
    <r>
      <rPr>
        <sz val="12"/>
        <color rgb="FFFF0000"/>
        <rFont val="Arial Narrow"/>
        <family val="2"/>
      </rPr>
      <t>New product</t>
    </r>
  </si>
  <si>
    <t>End User Cost Per Unit</t>
  </si>
  <si>
    <t>Total Product Cost</t>
  </si>
  <si>
    <t>Total Product Cost After Rebate</t>
  </si>
  <si>
    <t xml:space="preserve">PROFLEX CS </t>
  </si>
  <si>
    <t xml:space="preserve">STYRKER WASP &amp; HORNET </t>
  </si>
  <si>
    <t xml:space="preserve">Total Rebate Earned Rebate                                          </t>
  </si>
  <si>
    <t>Minimum rebate to be paid is $200.00</t>
  </si>
  <si>
    <t xml:space="preserve">Platinum Percentage </t>
  </si>
  <si>
    <t>Platinum Product Rebate Total</t>
  </si>
  <si>
    <t>Base Product Rebate Total</t>
  </si>
  <si>
    <t>Hidden Column</t>
  </si>
  <si>
    <t>Rebate Per Unit With Bonus</t>
  </si>
  <si>
    <t>Total Item Rebate With Bonus</t>
  </si>
  <si>
    <r>
      <t>Achieve the platinum percentage goals as desribed below and receive a additional rebate bonus on base products.                                                                                                         0%-24.99% Platinum = Base Rebate                                                                                                               25% - 49.99% Platinum =</t>
    </r>
    <r>
      <rPr>
        <b/>
        <sz val="14"/>
        <color rgb="FFFF0000"/>
        <rFont val="Arial Narrow"/>
        <family val="2"/>
      </rPr>
      <t xml:space="preserve"> 2X</t>
    </r>
    <r>
      <rPr>
        <b/>
        <sz val="14"/>
        <color theme="1"/>
        <rFont val="Arial Narrow"/>
        <family val="2"/>
      </rPr>
      <t xml:space="preserve"> Base Rebate Bonus                                                                                                     50% -74.99% Platinum = </t>
    </r>
    <r>
      <rPr>
        <b/>
        <sz val="14"/>
        <color rgb="FFFF0000"/>
        <rFont val="Arial Narrow"/>
        <family val="2"/>
      </rPr>
      <t>3X</t>
    </r>
    <r>
      <rPr>
        <b/>
        <sz val="14"/>
        <color theme="1"/>
        <rFont val="Arial Narrow"/>
        <family val="2"/>
      </rPr>
      <t xml:space="preserve"> Base Rebate Bonus                                                                                                    75% and above Platinum = </t>
    </r>
    <r>
      <rPr>
        <b/>
        <sz val="14"/>
        <color rgb="FFFF0000"/>
        <rFont val="Arial Narrow"/>
        <family val="2"/>
      </rPr>
      <t>4X</t>
    </r>
    <r>
      <rPr>
        <b/>
        <sz val="14"/>
        <color theme="1"/>
        <rFont val="Arial Narrow"/>
        <family val="2"/>
      </rPr>
      <t xml:space="preserve"> Base Rebate Bonus</t>
    </r>
  </si>
  <si>
    <t xml:space="preserve">Volume Purchase Bonus Products </t>
  </si>
  <si>
    <t xml:space="preserve">Purchase the volumes stated below to receive a additional rebate bonus on these select items. </t>
  </si>
  <si>
    <r>
      <rPr>
        <b/>
        <sz val="12"/>
        <color rgb="FFFF0000"/>
        <rFont val="Arial Narrow"/>
        <family val="2"/>
      </rPr>
      <t>18 or more units</t>
    </r>
    <r>
      <rPr>
        <b/>
        <sz val="12"/>
        <rFont val="Arial Narrow"/>
        <family val="2"/>
      </rPr>
      <t xml:space="preserve"> = $40 per unit</t>
    </r>
  </si>
  <si>
    <t>New SGT Participant Bonus $50.00</t>
  </si>
  <si>
    <t>Rebate Value Per Unit</t>
  </si>
  <si>
    <t>Hidden Volume Rebate Value</t>
  </si>
  <si>
    <r>
      <t xml:space="preserve">Achieve the platinum percentage goals as desribed below and receive a additional rebate bonus on base products.                                                                                                         0%-24.99% Platinum = Base Rebate                                                                                                               25% - 49.99% Platinum = </t>
    </r>
    <r>
      <rPr>
        <b/>
        <sz val="14"/>
        <color rgb="FFFF0000"/>
        <rFont val="Arial Narrow"/>
        <family val="2"/>
      </rPr>
      <t>2X</t>
    </r>
    <r>
      <rPr>
        <b/>
        <sz val="14"/>
        <color theme="1"/>
        <rFont val="Arial Narrow"/>
        <family val="2"/>
      </rPr>
      <t xml:space="preserve"> Base Rebate Bonus                                                                                                     50% -74.99% Platinum = </t>
    </r>
    <r>
      <rPr>
        <b/>
        <sz val="14"/>
        <color rgb="FFFF0000"/>
        <rFont val="Arial Narrow"/>
        <family val="2"/>
      </rPr>
      <t>3X</t>
    </r>
    <r>
      <rPr>
        <b/>
        <sz val="14"/>
        <color theme="1"/>
        <rFont val="Arial Narrow"/>
        <family val="2"/>
      </rPr>
      <t xml:space="preserve"> Base Rebate Bonus                                                                                                    75% and above Platinum = </t>
    </r>
    <r>
      <rPr>
        <b/>
        <sz val="14"/>
        <color rgb="FFFF0000"/>
        <rFont val="Arial Narrow"/>
        <family val="2"/>
      </rPr>
      <t>4X</t>
    </r>
    <r>
      <rPr>
        <b/>
        <sz val="14"/>
        <color theme="1"/>
        <rFont val="Arial Narrow"/>
        <family val="2"/>
      </rPr>
      <t xml:space="preserve"> Base Rebate Bonus</t>
    </r>
  </si>
  <si>
    <t>Hidden Volume Unit requirement</t>
  </si>
  <si>
    <t xml:space="preserve">                                                Enter end user cost per unit in the appropriate yellow highlighted column to see the total cost and cost after associated rebate. </t>
  </si>
  <si>
    <t xml:space="preserve">Enter the individual units purchased in the appropriate yellow highlighted column and the rebates will be automatically calculated.      </t>
  </si>
  <si>
    <t>All 2026 participants that qualified for a rebate in the 2025 SGT will receive $100.00 credit to be utilized in the Quali-Pro Swag Shop.</t>
  </si>
  <si>
    <t xml:space="preserve">Total Rebate Earned                                    </t>
  </si>
  <si>
    <t xml:space="preserve">Link and redemtion details will be emailed once the 2026 rebate has been paid.  </t>
  </si>
  <si>
    <r>
      <t xml:space="preserve">QP DOXEM T&amp;O  </t>
    </r>
    <r>
      <rPr>
        <sz val="12"/>
        <color rgb="FFFF0000"/>
        <rFont val="Arial Narrow"/>
        <family val="2"/>
      </rPr>
      <t>New Product</t>
    </r>
  </si>
  <si>
    <t xml:space="preserve">QP PRODOXABEN G </t>
  </si>
  <si>
    <r>
      <rPr>
        <b/>
        <sz val="12"/>
        <color rgb="FFFF0000"/>
        <rFont val="Arial Narrow"/>
        <family val="2"/>
      </rPr>
      <t xml:space="preserve">32 or more units </t>
    </r>
    <r>
      <rPr>
        <b/>
        <sz val="12"/>
        <rFont val="Arial Narrow"/>
        <family val="2"/>
      </rPr>
      <t>= $55 per unit</t>
    </r>
  </si>
  <si>
    <r>
      <rPr>
        <b/>
        <sz val="12"/>
        <color rgb="FFFF0000"/>
        <rFont val="Arial Narrow"/>
        <family val="2"/>
      </rPr>
      <t>10 or more units</t>
    </r>
    <r>
      <rPr>
        <b/>
        <sz val="12"/>
        <rFont val="Arial Narrow"/>
        <family val="2"/>
      </rPr>
      <t xml:space="preserve"> = $87 per unit</t>
    </r>
  </si>
  <si>
    <r>
      <rPr>
        <b/>
        <sz val="12"/>
        <color rgb="FFFF0000"/>
        <rFont val="Arial Narrow"/>
        <family val="2"/>
      </rPr>
      <t>10 or more units</t>
    </r>
    <r>
      <rPr>
        <b/>
        <sz val="12"/>
        <rFont val="Arial Narrow"/>
        <family val="2"/>
      </rPr>
      <t xml:space="preserve"> = $15 per unit</t>
    </r>
  </si>
  <si>
    <t>Please enter X in the highlighted box to the right if you did not participate in the Simply Grow Together program in 2025.</t>
  </si>
  <si>
    <t>QP CONTRADO SC</t>
  </si>
  <si>
    <t>QP FIPRONIL .0143G BROADCAST</t>
  </si>
  <si>
    <t>QP FLEX-GUARD</t>
  </si>
  <si>
    <t>QP MYCLOBUTANIL 20EW T&amp;O</t>
  </si>
  <si>
    <t>QP NEGATE 37WG</t>
  </si>
  <si>
    <r>
      <rPr>
        <b/>
        <sz val="12"/>
        <color rgb="FFFF0000"/>
        <rFont val="Arial Narrow"/>
        <family val="2"/>
      </rPr>
      <t>10 or more units</t>
    </r>
    <r>
      <rPr>
        <b/>
        <sz val="12"/>
        <rFont val="Arial Narrow"/>
        <family val="2"/>
      </rPr>
      <t xml:space="preserve"> = $5.50 per unit</t>
    </r>
  </si>
  <si>
    <t>*** QP DITHIOPYR 2EW ***</t>
  </si>
  <si>
    <t>*** QP ETHEPHON 2SL ***</t>
  </si>
  <si>
    <t>*** QP FLUMISHIELD SC ***</t>
  </si>
  <si>
    <t xml:space="preserve">*** QP GATEWAY *** </t>
  </si>
  <si>
    <t>*** QP MEFENOXAM 2AQ ***</t>
  </si>
  <si>
    <t>*** QP OXADIAZON 2G ***</t>
  </si>
  <si>
    <t>*** QP PAC-LOW SC ***</t>
  </si>
  <si>
    <t>*** QP PRODOXABEN SC ***</t>
  </si>
  <si>
    <t>*** QP PRODIAMINE 4L ***</t>
  </si>
  <si>
    <t>*** QP PRODIAMINE 65WDG ***</t>
  </si>
  <si>
    <t>*** QP RIMSULFURON 25DF ***</t>
  </si>
  <si>
    <t>*** QP STROBE 2L ***</t>
  </si>
  <si>
    <t>*** QP STROBE 50WG ***</t>
  </si>
  <si>
    <t>*** QP STROBE PRO G ***</t>
  </si>
  <si>
    <t>*** QP STROBE PRO SC ***</t>
  </si>
  <si>
    <t>*** QP TM 4.5 FLOWABLE ***</t>
  </si>
  <si>
    <r>
      <rPr>
        <b/>
        <sz val="12"/>
        <color rgb="FFFF0000"/>
        <rFont val="Arial Narrow"/>
        <family val="2"/>
      </rPr>
      <t>4 or more units</t>
    </r>
    <r>
      <rPr>
        <b/>
        <sz val="12"/>
        <rFont val="Arial Narrow"/>
        <family val="2"/>
      </rPr>
      <t xml:space="preserve"> = $50 per unit</t>
    </r>
  </si>
  <si>
    <r>
      <rPr>
        <b/>
        <sz val="12"/>
        <color rgb="FFFF0000"/>
        <rFont val="Arial Narrow"/>
        <family val="2"/>
      </rPr>
      <t>5 or more units</t>
    </r>
    <r>
      <rPr>
        <b/>
        <sz val="12"/>
        <rFont val="Arial Narrow"/>
        <family val="2"/>
      </rPr>
      <t xml:space="preserve"> = $100 per unit </t>
    </r>
  </si>
  <si>
    <r>
      <t xml:space="preserve">QP DOXEM T&amp;O </t>
    </r>
    <r>
      <rPr>
        <sz val="12"/>
        <color rgb="FFFF0000"/>
        <rFont val="Arial Narrow"/>
        <family val="2"/>
      </rPr>
      <t>4 or more units = $50 per unit</t>
    </r>
  </si>
  <si>
    <r>
      <t xml:space="preserve">*** QP ENCLAVE </t>
    </r>
    <r>
      <rPr>
        <sz val="12"/>
        <color rgb="FFFF0000"/>
        <rFont val="Arial Narrow"/>
        <family val="2"/>
      </rPr>
      <t xml:space="preserve">32 or more units = $55 per unit </t>
    </r>
    <r>
      <rPr>
        <sz val="12"/>
        <color theme="1"/>
        <rFont val="Arial Narrow"/>
        <family val="2"/>
      </rPr>
      <t>***</t>
    </r>
  </si>
  <si>
    <r>
      <t xml:space="preserve">QP NIMITZ PRO G </t>
    </r>
    <r>
      <rPr>
        <sz val="12"/>
        <color rgb="FFFF0000"/>
        <rFont val="Arial Narrow"/>
        <family val="2"/>
      </rPr>
      <t>18 or more units = $40 per unit</t>
    </r>
  </si>
  <si>
    <r>
      <t xml:space="preserve">*** QP PRODOXABEN G </t>
    </r>
    <r>
      <rPr>
        <sz val="12"/>
        <color rgb="FFFF0000"/>
        <rFont val="Arial Narrow"/>
        <family val="2"/>
      </rPr>
      <t>10</t>
    </r>
    <r>
      <rPr>
        <sz val="12"/>
        <rFont val="Arial Narrow"/>
        <family val="2"/>
      </rPr>
      <t xml:space="preserve"> </t>
    </r>
    <r>
      <rPr>
        <sz val="12"/>
        <color rgb="FFFF0000"/>
        <rFont val="Arial Narrow"/>
        <family val="2"/>
      </rPr>
      <t>or more units = $5.50 per unit ***</t>
    </r>
  </si>
  <si>
    <r>
      <t xml:space="preserve">QP SUPRADO </t>
    </r>
    <r>
      <rPr>
        <sz val="12"/>
        <color rgb="FFFF0000"/>
        <rFont val="Arial Narrow"/>
        <family val="2"/>
      </rPr>
      <t>10 or more units = $87.00</t>
    </r>
    <r>
      <rPr>
        <sz val="12"/>
        <rFont val="Arial Narrow"/>
        <family val="2"/>
      </rPr>
      <t xml:space="preserve"> </t>
    </r>
    <r>
      <rPr>
        <sz val="12"/>
        <color rgb="FFFF0000"/>
        <rFont val="Arial Narrow"/>
        <family val="2"/>
      </rPr>
      <t>per unit</t>
    </r>
  </si>
  <si>
    <r>
      <t xml:space="preserve">*** QP T-NEX </t>
    </r>
    <r>
      <rPr>
        <sz val="12"/>
        <color rgb="FFFF0000"/>
        <rFont val="Arial Narrow"/>
        <family val="2"/>
      </rPr>
      <t>10 or more units = $15 per unit ***</t>
    </r>
  </si>
  <si>
    <t>*** These specifically notated items are also qualified for rebates under the Fall Foundation Program 8-1-2026 - 8-31-2026 ***</t>
  </si>
  <si>
    <r>
      <rPr>
        <b/>
        <sz val="16"/>
        <color theme="1"/>
        <rFont val="Arial Narrow"/>
        <family val="2"/>
      </rPr>
      <t>***</t>
    </r>
    <r>
      <rPr>
        <b/>
        <sz val="15"/>
        <color theme="1"/>
        <rFont val="Arial Narrow"/>
        <family val="2"/>
      </rPr>
      <t xml:space="preserve"> These highlighted items also qualify for rebates under the Fall Foundation Program 8-1-2026 - 8-31-2026 ***</t>
    </r>
  </si>
  <si>
    <t>September 1st, 2026 - November 15th, 2026</t>
  </si>
  <si>
    <r>
      <t xml:space="preserve">QP CONTRADO G </t>
    </r>
    <r>
      <rPr>
        <sz val="12"/>
        <color rgb="FFFF0000"/>
        <rFont val="Arial Narrow"/>
        <family val="2"/>
      </rPr>
      <t xml:space="preserve">New product / 5 or more units </t>
    </r>
  </si>
  <si>
    <r>
      <rPr>
        <b/>
        <sz val="12"/>
        <color rgb="FFFF0000"/>
        <rFont val="Arial Narrow"/>
        <family val="2"/>
      </rPr>
      <t>5 or more units</t>
    </r>
    <r>
      <rPr>
        <b/>
        <sz val="12"/>
        <rFont val="Arial Narrow"/>
        <family val="2"/>
      </rPr>
      <t xml:space="preserve"> = $2.00 per unit</t>
    </r>
  </si>
  <si>
    <r>
      <t xml:space="preserve">QP CONTRADO SC </t>
    </r>
    <r>
      <rPr>
        <sz val="12"/>
        <color rgb="FFFF0000"/>
        <rFont val="Arial Narrow"/>
        <family val="2"/>
      </rPr>
      <t>New package size</t>
    </r>
  </si>
  <si>
    <t>2.5 gal</t>
  </si>
  <si>
    <r>
      <t xml:space="preserve">*** QP FLUMISHIELD SC </t>
    </r>
    <r>
      <rPr>
        <sz val="12"/>
        <color rgb="FFFF0000"/>
        <rFont val="Arial Narrow"/>
        <family val="2"/>
      </rPr>
      <t xml:space="preserve">New package size </t>
    </r>
    <r>
      <rPr>
        <sz val="12"/>
        <color theme="1"/>
        <rFont val="Arial Narrow"/>
        <family val="2"/>
      </rPr>
      <t>***</t>
    </r>
  </si>
  <si>
    <r>
      <t xml:space="preserve">QP FLUMISHIELD G </t>
    </r>
    <r>
      <rPr>
        <sz val="12"/>
        <color rgb="FFFF0000"/>
        <rFont val="Arial Narrow"/>
        <family val="2"/>
      </rPr>
      <t>New product</t>
    </r>
  </si>
  <si>
    <r>
      <t xml:space="preserve">QP CONTRADO SC </t>
    </r>
    <r>
      <rPr>
        <sz val="12"/>
        <color rgb="FFFF0000"/>
        <rFont val="Arial Narrow"/>
        <family val="2"/>
      </rPr>
      <t>5 or more units = $100 per unit</t>
    </r>
  </si>
  <si>
    <r>
      <t xml:space="preserve">QP CONTRADO G </t>
    </r>
    <r>
      <rPr>
        <sz val="12"/>
        <color rgb="FFFF0000"/>
        <rFont val="Arial Narrow"/>
        <family val="2"/>
      </rPr>
      <t>New product  / 5 or more units = $2.00 per unit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</si>
</sst>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0.0%"/>
    <numFmt numFmtId="166" formatCode="&quot;$&quot;#,##0.00;&quot;$&quot;#,##0.00;&quot;&quot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rgb="FFFF0000"/>
      <name val="Arial Narrow"/>
      <family val="2"/>
    </font>
    <font>
      <b/>
      <sz val="16"/>
      <name val="Arial Narrow"/>
      <family val="2"/>
    </font>
    <font>
      <b/>
      <sz val="14"/>
      <color theme="1"/>
      <name val="Calibri"/>
      <family val="2"/>
      <scheme val="minor"/>
    </font>
    <font>
      <b/>
      <sz val="14"/>
      <name val="Arial Narrow"/>
      <family val="2"/>
    </font>
    <font>
      <sz val="8"/>
      <name val="Calibri"/>
      <family val="2"/>
      <scheme val="minor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sz val="11"/>
      <color rgb="FFFF0000"/>
      <name val="Arial Narrow"/>
      <family val="2"/>
    </font>
    <font>
      <b/>
      <sz val="15"/>
      <name val="Arial Narrow"/>
      <family val="2"/>
    </font>
    <font>
      <b/>
      <sz val="15"/>
      <color rgb="FFFF0000"/>
      <name val="Arial Narrow"/>
      <family val="2"/>
    </font>
    <font>
      <b/>
      <sz val="15"/>
      <color theme="1"/>
      <name val="Arial Narrow"/>
      <family val="2"/>
    </font>
    <font>
      <sz val="15"/>
      <color theme="1"/>
      <name val="Arial Narrow"/>
      <family val="2"/>
    </font>
    <font>
      <b/>
      <sz val="12"/>
      <color theme="1"/>
      <name val="Arial Narrow"/>
      <family val="2"/>
    </font>
    <font>
      <b/>
      <sz val="22"/>
      <color theme="1"/>
      <name val="Arial Narrow"/>
      <family val="2"/>
    </font>
    <font>
      <b/>
      <sz val="18"/>
      <name val="Arial Narrow"/>
      <family val="2"/>
    </font>
    <font>
      <b/>
      <sz val="20"/>
      <name val="Arial Narrow"/>
      <family val="2"/>
    </font>
    <font>
      <b/>
      <sz val="12"/>
      <color rgb="FFFF0000"/>
      <name val="Arial Narrow"/>
      <family val="2"/>
    </font>
    <font>
      <b/>
      <sz val="14"/>
      <color rgb="FFFF0000"/>
      <name val="Arial Narrow"/>
      <family val="2"/>
    </font>
    <font>
      <b/>
      <sz val="16"/>
      <color rgb="FF000000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</cellStyleXfs>
  <cellXfs count="194">
    <xf numFmtId="0" fontId="0" fillId="0" borderId="0" xfId="0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left" vertical="center" wrapText="1"/>
    </xf>
    <xf numFmtId="0" fontId="8" fillId="0" borderId="0" xfId="0" applyFont="1"/>
    <xf numFmtId="0" fontId="14" fillId="0" borderId="0" xfId="0" applyFont="1" applyProtection="1">
      <protection hidden="1"/>
    </xf>
    <xf numFmtId="0" fontId="18" fillId="0" borderId="14" xfId="0" applyFont="1" applyBorder="1" applyProtection="1">
      <protection hidden="1"/>
    </xf>
    <xf numFmtId="0" fontId="18" fillId="0" borderId="38" xfId="0" applyFont="1" applyBorder="1" applyProtection="1">
      <protection hidden="1"/>
    </xf>
    <xf numFmtId="0" fontId="4" fillId="5" borderId="12" xfId="0" applyFont="1" applyFill="1" applyBorder="1" applyAlignment="1" applyProtection="1">
      <alignment horizontal="left" vertical="center"/>
      <protection hidden="1"/>
    </xf>
    <xf numFmtId="44" fontId="4" fillId="5" borderId="5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5" fillId="5" borderId="7" xfId="0" applyFont="1" applyFill="1" applyBorder="1" applyProtection="1">
      <protection hidden="1"/>
    </xf>
    <xf numFmtId="0" fontId="5" fillId="5" borderId="2" xfId="0" applyFont="1" applyFill="1" applyBorder="1" applyAlignment="1" applyProtection="1">
      <alignment horizontal="center"/>
      <protection hidden="1"/>
    </xf>
    <xf numFmtId="0" fontId="3" fillId="5" borderId="2" xfId="0" applyFont="1" applyFill="1" applyBorder="1" applyAlignment="1" applyProtection="1">
      <alignment horizontal="center"/>
      <protection hidden="1"/>
    </xf>
    <xf numFmtId="0" fontId="3" fillId="5" borderId="7" xfId="0" applyFont="1" applyFill="1" applyBorder="1" applyProtection="1">
      <protection hidden="1"/>
    </xf>
    <xf numFmtId="0" fontId="5" fillId="5" borderId="7" xfId="0" applyFont="1" applyFill="1" applyBorder="1" applyAlignment="1" applyProtection="1">
      <alignment horizontal="left" vertical="center" wrapText="1"/>
      <protection hidden="1"/>
    </xf>
    <xf numFmtId="0" fontId="5" fillId="5" borderId="18" xfId="0" applyFont="1" applyFill="1" applyBorder="1" applyProtection="1">
      <protection hidden="1"/>
    </xf>
    <xf numFmtId="0" fontId="3" fillId="5" borderId="8" xfId="0" applyFont="1" applyFill="1" applyBorder="1" applyAlignment="1" applyProtection="1">
      <alignment horizontal="center"/>
      <protection hidden="1"/>
    </xf>
    <xf numFmtId="44" fontId="4" fillId="3" borderId="31" xfId="0" applyNumberFormat="1" applyFont="1" applyFill="1" applyBorder="1" applyAlignment="1" applyProtection="1">
      <alignment horizontal="center" vertical="center" wrapText="1"/>
      <protection hidden="1"/>
    </xf>
    <xf numFmtId="0" fontId="4" fillId="3" borderId="31" xfId="0" applyFont="1" applyFill="1" applyBorder="1" applyAlignment="1" applyProtection="1">
      <alignment horizontal="center" vertical="center" wrapText="1"/>
      <protection hidden="1"/>
    </xf>
    <xf numFmtId="0" fontId="4" fillId="2" borderId="31" xfId="0" applyFont="1" applyFill="1" applyBorder="1" applyAlignment="1" applyProtection="1">
      <alignment horizontal="center" vertical="center" wrapText="1"/>
      <protection hidden="1"/>
    </xf>
    <xf numFmtId="0" fontId="4" fillId="2" borderId="31" xfId="0" applyFont="1" applyFill="1" applyBorder="1" applyAlignment="1" applyProtection="1">
      <alignment horizontal="center" vertical="center"/>
      <protection hidden="1"/>
    </xf>
    <xf numFmtId="164" fontId="20" fillId="3" borderId="31" xfId="4" applyNumberFormat="1" applyFont="1" applyFill="1" applyBorder="1" applyAlignment="1" applyProtection="1">
      <alignment horizontal="center" vertical="center" wrapText="1"/>
      <protection hidden="1"/>
    </xf>
    <xf numFmtId="0" fontId="5" fillId="3" borderId="5" xfId="0" applyFont="1" applyFill="1" applyBorder="1" applyAlignment="1" applyProtection="1">
      <alignment horizontal="center"/>
      <protection hidden="1"/>
    </xf>
    <xf numFmtId="164" fontId="5" fillId="3" borderId="5" xfId="0" applyNumberFormat="1" applyFont="1" applyFill="1" applyBorder="1" applyAlignment="1" applyProtection="1">
      <alignment horizontal="center"/>
      <protection hidden="1"/>
    </xf>
    <xf numFmtId="3" fontId="5" fillId="2" borderId="5" xfId="0" applyNumberFormat="1" applyFont="1" applyFill="1" applyBorder="1" applyAlignment="1" applyProtection="1">
      <alignment horizontal="center" vertical="center"/>
      <protection locked="0" hidden="1"/>
    </xf>
    <xf numFmtId="166" fontId="5" fillId="0" borderId="1" xfId="0" applyNumberFormat="1" applyFont="1" applyBorder="1" applyAlignment="1" applyProtection="1">
      <alignment horizontal="center" vertical="center"/>
      <protection hidden="1"/>
    </xf>
    <xf numFmtId="166" fontId="14" fillId="3" borderId="5" xfId="0" applyNumberFormat="1" applyFont="1" applyFill="1" applyBorder="1" applyAlignment="1" applyProtection="1">
      <alignment horizontal="center" vertical="center"/>
      <protection hidden="1"/>
    </xf>
    <xf numFmtId="0" fontId="5" fillId="3" borderId="2" xfId="0" applyFont="1" applyFill="1" applyBorder="1" applyAlignment="1" applyProtection="1">
      <alignment horizontal="center"/>
      <protection hidden="1"/>
    </xf>
    <xf numFmtId="164" fontId="5" fillId="3" borderId="2" xfId="0" applyNumberFormat="1" applyFont="1" applyFill="1" applyBorder="1" applyAlignment="1" applyProtection="1">
      <alignment horizontal="center"/>
      <protection hidden="1"/>
    </xf>
    <xf numFmtId="3" fontId="5" fillId="2" borderId="2" xfId="0" applyNumberFormat="1" applyFont="1" applyFill="1" applyBorder="1" applyAlignment="1" applyProtection="1">
      <alignment horizontal="center" vertical="center"/>
      <protection locked="0" hidden="1"/>
    </xf>
    <xf numFmtId="166" fontId="5" fillId="0" borderId="3" xfId="0" applyNumberFormat="1" applyFont="1" applyBorder="1" applyAlignment="1" applyProtection="1">
      <alignment horizontal="center" vertical="center"/>
      <protection hidden="1"/>
    </xf>
    <xf numFmtId="0" fontId="3" fillId="3" borderId="2" xfId="0" applyFont="1" applyFill="1" applyBorder="1" applyAlignment="1" applyProtection="1">
      <alignment horizontal="center"/>
      <protection hidden="1"/>
    </xf>
    <xf numFmtId="164" fontId="3" fillId="3" borderId="2" xfId="0" applyNumberFormat="1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164" fontId="3" fillId="3" borderId="2" xfId="0" applyNumberFormat="1" applyFont="1" applyFill="1" applyBorder="1" applyAlignment="1" applyProtection="1">
      <alignment horizontal="center" vertical="center"/>
      <protection hidden="1"/>
    </xf>
    <xf numFmtId="0" fontId="7" fillId="6" borderId="37" xfId="0" applyFont="1" applyFill="1" applyBorder="1" applyAlignment="1" applyProtection="1">
      <alignment horizontal="center" vertical="center"/>
      <protection hidden="1"/>
    </xf>
    <xf numFmtId="0" fontId="12" fillId="0" borderId="0" xfId="0" applyFont="1" applyProtection="1">
      <protection hidden="1"/>
    </xf>
    <xf numFmtId="0" fontId="4" fillId="6" borderId="31" xfId="0" applyFont="1" applyFill="1" applyBorder="1" applyAlignment="1" applyProtection="1">
      <alignment horizontal="left" vertical="center"/>
      <protection hidden="1"/>
    </xf>
    <xf numFmtId="44" fontId="4" fillId="6" borderId="31" xfId="0" applyNumberFormat="1" applyFont="1" applyFill="1" applyBorder="1" applyAlignment="1" applyProtection="1">
      <alignment horizontal="center" vertical="center" wrapText="1"/>
      <protection hidden="1"/>
    </xf>
    <xf numFmtId="0" fontId="4" fillId="6" borderId="31" xfId="0" applyFont="1" applyFill="1" applyBorder="1" applyAlignment="1" applyProtection="1">
      <alignment horizontal="center" vertical="center" wrapText="1"/>
      <protection hidden="1"/>
    </xf>
    <xf numFmtId="164" fontId="20" fillId="6" borderId="31" xfId="4" applyNumberFormat="1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5" fillId="6" borderId="12" xfId="0" applyFont="1" applyFill="1" applyBorder="1" applyProtection="1">
      <protection hidden="1"/>
    </xf>
    <xf numFmtId="0" fontId="5" fillId="6" borderId="5" xfId="0" applyFont="1" applyFill="1" applyBorder="1" applyAlignment="1" applyProtection="1">
      <alignment horizontal="center"/>
      <protection hidden="1"/>
    </xf>
    <xf numFmtId="164" fontId="5" fillId="6" borderId="5" xfId="0" applyNumberFormat="1" applyFont="1" applyFill="1" applyBorder="1" applyAlignment="1" applyProtection="1">
      <alignment horizontal="center"/>
      <protection hidden="1"/>
    </xf>
    <xf numFmtId="166" fontId="14" fillId="6" borderId="5" xfId="0" applyNumberFormat="1" applyFont="1" applyFill="1" applyBorder="1" applyAlignment="1" applyProtection="1">
      <alignment horizontal="center" vertical="center"/>
      <protection hidden="1"/>
    </xf>
    <xf numFmtId="0" fontId="5" fillId="6" borderId="7" xfId="0" applyFont="1" applyFill="1" applyBorder="1" applyProtection="1">
      <protection hidden="1"/>
    </xf>
    <xf numFmtId="0" fontId="5" fillId="6" borderId="2" xfId="0" applyFont="1" applyFill="1" applyBorder="1" applyAlignment="1" applyProtection="1">
      <alignment horizontal="center"/>
      <protection hidden="1"/>
    </xf>
    <xf numFmtId="0" fontId="3" fillId="6" borderId="7" xfId="0" applyFont="1" applyFill="1" applyBorder="1" applyProtection="1">
      <protection hidden="1"/>
    </xf>
    <xf numFmtId="0" fontId="3" fillId="6" borderId="2" xfId="0" applyFont="1" applyFill="1" applyBorder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18" fillId="0" borderId="30" xfId="0" applyFont="1" applyBorder="1" applyProtection="1">
      <protection hidden="1"/>
    </xf>
    <xf numFmtId="0" fontId="19" fillId="0" borderId="14" xfId="0" applyFont="1" applyBorder="1" applyProtection="1">
      <protection hidden="1"/>
    </xf>
    <xf numFmtId="164" fontId="14" fillId="0" borderId="0" xfId="0" applyNumberFormat="1" applyFont="1" applyAlignment="1" applyProtection="1">
      <alignment horizontal="center" vertical="center"/>
      <protection hidden="1"/>
    </xf>
    <xf numFmtId="164" fontId="14" fillId="0" borderId="0" xfId="4" applyNumberFormat="1" applyFont="1" applyAlignment="1" applyProtection="1">
      <alignment horizontal="center" vertical="center"/>
      <protection hidden="1"/>
    </xf>
    <xf numFmtId="0" fontId="24" fillId="3" borderId="31" xfId="0" applyFont="1" applyFill="1" applyBorder="1" applyAlignment="1" applyProtection="1">
      <alignment horizontal="center" vertical="center" wrapText="1"/>
      <protection hidden="1"/>
    </xf>
    <xf numFmtId="0" fontId="24" fillId="6" borderId="31" xfId="0" applyFont="1" applyFill="1" applyBorder="1" applyAlignment="1" applyProtection="1">
      <alignment horizontal="center" vertical="center" wrapText="1"/>
      <protection hidden="1"/>
    </xf>
    <xf numFmtId="0" fontId="18" fillId="6" borderId="14" xfId="0" applyFont="1" applyFill="1" applyBorder="1" applyProtection="1">
      <protection hidden="1"/>
    </xf>
    <xf numFmtId="0" fontId="18" fillId="3" borderId="14" xfId="0" applyFont="1" applyFill="1" applyBorder="1" applyProtection="1"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41" xfId="0" applyFont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164" fontId="14" fillId="0" borderId="0" xfId="0" applyNumberFormat="1" applyFont="1" applyProtection="1">
      <protection hidden="1"/>
    </xf>
    <xf numFmtId="164" fontId="17" fillId="0" borderId="17" xfId="0" applyNumberFormat="1" applyFont="1" applyBorder="1" applyAlignment="1" applyProtection="1">
      <alignment horizontal="center" vertical="center"/>
      <protection hidden="1"/>
    </xf>
    <xf numFmtId="164" fontId="4" fillId="2" borderId="31" xfId="0" applyNumberFormat="1" applyFont="1" applyFill="1" applyBorder="1" applyAlignment="1" applyProtection="1">
      <alignment horizontal="center" vertical="center" wrapText="1"/>
      <protection hidden="1"/>
    </xf>
    <xf numFmtId="164" fontId="5" fillId="0" borderId="5" xfId="0" applyNumberFormat="1" applyFont="1" applyBorder="1" applyAlignment="1" applyProtection="1">
      <alignment horizontal="center"/>
      <protection hidden="1"/>
    </xf>
    <xf numFmtId="164" fontId="5" fillId="0" borderId="2" xfId="0" applyNumberFormat="1" applyFont="1" applyBorder="1" applyAlignment="1" applyProtection="1">
      <alignment horizontal="center"/>
      <protection hidden="1"/>
    </xf>
    <xf numFmtId="164" fontId="3" fillId="0" borderId="2" xfId="0" applyNumberFormat="1" applyFont="1" applyBorder="1" applyAlignment="1" applyProtection="1">
      <alignment horizontal="center"/>
      <protection hidden="1"/>
    </xf>
    <xf numFmtId="164" fontId="3" fillId="0" borderId="2" xfId="0" applyNumberFormat="1" applyFont="1" applyBorder="1" applyAlignment="1" applyProtection="1">
      <alignment horizontal="center" vertical="center"/>
      <protection hidden="1"/>
    </xf>
    <xf numFmtId="164" fontId="17" fillId="0" borderId="15" xfId="0" applyNumberFormat="1" applyFont="1" applyBorder="1" applyAlignment="1" applyProtection="1">
      <alignment horizontal="center" vertical="center"/>
      <protection hidden="1"/>
    </xf>
    <xf numFmtId="0" fontId="17" fillId="0" borderId="40" xfId="0" applyFont="1" applyBorder="1" applyAlignment="1" applyProtection="1">
      <alignment vertical="top" wrapText="1"/>
      <protection hidden="1"/>
    </xf>
    <xf numFmtId="0" fontId="17" fillId="0" borderId="18" xfId="0" applyFont="1" applyBorder="1" applyAlignment="1" applyProtection="1">
      <alignment vertical="top" wrapText="1"/>
      <protection hidden="1"/>
    </xf>
    <xf numFmtId="3" fontId="5" fillId="0" borderId="1" xfId="0" applyNumberFormat="1" applyFont="1" applyBorder="1" applyAlignment="1" applyProtection="1">
      <alignment horizontal="center" vertical="center"/>
      <protection hidden="1"/>
    </xf>
    <xf numFmtId="166" fontId="5" fillId="3" borderId="1" xfId="0" applyNumberFormat="1" applyFont="1" applyFill="1" applyBorder="1" applyAlignment="1" applyProtection="1">
      <alignment horizontal="center" vertical="center"/>
      <protection hidden="1"/>
    </xf>
    <xf numFmtId="3" fontId="5" fillId="0" borderId="3" xfId="0" applyNumberFormat="1" applyFont="1" applyBorder="1" applyAlignment="1" applyProtection="1">
      <alignment horizontal="center" vertical="center"/>
      <protection hidden="1"/>
    </xf>
    <xf numFmtId="166" fontId="5" fillId="6" borderId="1" xfId="0" applyNumberFormat="1" applyFont="1" applyFill="1" applyBorder="1" applyAlignment="1" applyProtection="1">
      <alignment horizontal="center" vertical="center"/>
      <protection hidden="1"/>
    </xf>
    <xf numFmtId="166" fontId="14" fillId="2" borderId="1" xfId="0" applyNumberFormat="1" applyFont="1" applyFill="1" applyBorder="1" applyAlignment="1" applyProtection="1">
      <alignment horizontal="center" vertical="center"/>
      <protection locked="0" hidden="1"/>
    </xf>
    <xf numFmtId="164" fontId="17" fillId="0" borderId="0" xfId="0" applyNumberFormat="1" applyFont="1" applyAlignment="1" applyProtection="1">
      <alignment horizontal="center" vertical="center"/>
      <protection hidden="1"/>
    </xf>
    <xf numFmtId="164" fontId="18" fillId="0" borderId="0" xfId="0" applyNumberFormat="1" applyFont="1" applyAlignment="1" applyProtection="1">
      <alignment horizontal="center" vertical="center"/>
      <protection hidden="1"/>
    </xf>
    <xf numFmtId="166" fontId="14" fillId="3" borderId="27" xfId="0" applyNumberFormat="1" applyFont="1" applyFill="1" applyBorder="1" applyAlignment="1" applyProtection="1">
      <alignment horizontal="center" vertical="center"/>
      <protection hidden="1"/>
    </xf>
    <xf numFmtId="166" fontId="14" fillId="6" borderId="27" xfId="0" applyNumberFormat="1" applyFont="1" applyFill="1" applyBorder="1" applyAlignment="1" applyProtection="1">
      <alignment horizontal="center" vertical="center"/>
      <protection hidden="1"/>
    </xf>
    <xf numFmtId="164" fontId="19" fillId="0" borderId="0" xfId="0" applyNumberFormat="1" applyFont="1" applyAlignment="1" applyProtection="1">
      <alignment horizontal="center" vertical="center"/>
      <protection hidden="1"/>
    </xf>
    <xf numFmtId="0" fontId="13" fillId="0" borderId="0" xfId="0" applyFont="1" applyProtection="1">
      <protection hidden="1"/>
    </xf>
    <xf numFmtId="164" fontId="13" fillId="0" borderId="0" xfId="0" applyNumberFormat="1" applyFont="1" applyProtection="1">
      <protection hidden="1"/>
    </xf>
    <xf numFmtId="0" fontId="26" fillId="0" borderId="0" xfId="0" applyFont="1" applyAlignment="1">
      <alignment vertical="center"/>
    </xf>
    <xf numFmtId="164" fontId="18" fillId="7" borderId="31" xfId="0" applyNumberFormat="1" applyFont="1" applyFill="1" applyBorder="1" applyAlignment="1" applyProtection="1">
      <alignment horizontal="center" vertical="center" wrapText="1"/>
      <protection locked="0" hidden="1"/>
    </xf>
    <xf numFmtId="0" fontId="5" fillId="3" borderId="45" xfId="0" applyFont="1" applyFill="1" applyBorder="1" applyProtection="1">
      <protection hidden="1"/>
    </xf>
    <xf numFmtId="0" fontId="3" fillId="3" borderId="14" xfId="0" applyFont="1" applyFill="1" applyBorder="1" applyProtection="1">
      <protection hidden="1"/>
    </xf>
    <xf numFmtId="0" fontId="5" fillId="3" borderId="14" xfId="0" applyFont="1" applyFill="1" applyBorder="1" applyProtection="1">
      <protection hidden="1"/>
    </xf>
    <xf numFmtId="0" fontId="5" fillId="3" borderId="14" xfId="0" applyFont="1" applyFill="1" applyBorder="1" applyAlignment="1" applyProtection="1">
      <alignment horizontal="left" vertical="center" wrapText="1"/>
      <protection hidden="1"/>
    </xf>
    <xf numFmtId="0" fontId="16" fillId="0" borderId="14" xfId="0" applyFont="1" applyBorder="1" applyAlignment="1" applyProtection="1">
      <alignment horizontal="left" vertical="top" wrapText="1"/>
      <protection hidden="1"/>
    </xf>
    <xf numFmtId="0" fontId="18" fillId="0" borderId="14" xfId="0" applyFont="1" applyBorder="1" applyAlignment="1" applyProtection="1">
      <alignment horizontal="left"/>
      <protection hidden="1"/>
    </xf>
    <xf numFmtId="164" fontId="17" fillId="0" borderId="38" xfId="0" applyNumberFormat="1" applyFont="1" applyBorder="1" applyAlignment="1" applyProtection="1">
      <alignment horizontal="left" vertical="top" wrapText="1"/>
      <protection hidden="1"/>
    </xf>
    <xf numFmtId="164" fontId="17" fillId="0" borderId="16" xfId="0" applyNumberFormat="1" applyFont="1" applyBorder="1" applyAlignment="1" applyProtection="1">
      <alignment horizontal="left" vertical="top" wrapText="1"/>
      <protection hidden="1"/>
    </xf>
    <xf numFmtId="0" fontId="7" fillId="3" borderId="22" xfId="0" applyFont="1" applyFill="1" applyBorder="1" applyAlignment="1" applyProtection="1">
      <alignment horizontal="center" vertical="center"/>
      <protection hidden="1"/>
    </xf>
    <xf numFmtId="0" fontId="4" fillId="3" borderId="22" xfId="0" applyFont="1" applyFill="1" applyBorder="1" applyAlignment="1" applyProtection="1">
      <alignment horizontal="left" vertical="center"/>
      <protection hidden="1"/>
    </xf>
    <xf numFmtId="0" fontId="3" fillId="8" borderId="14" xfId="0" applyFont="1" applyFill="1" applyBorder="1" applyProtection="1">
      <protection hidden="1"/>
    </xf>
    <xf numFmtId="0" fontId="5" fillId="8" borderId="14" xfId="0" applyFont="1" applyFill="1" applyBorder="1" applyProtection="1">
      <protection hidden="1"/>
    </xf>
    <xf numFmtId="0" fontId="5" fillId="8" borderId="7" xfId="0" applyFont="1" applyFill="1" applyBorder="1" applyProtection="1">
      <protection hidden="1"/>
    </xf>
    <xf numFmtId="0" fontId="3" fillId="8" borderId="7" xfId="0" applyFont="1" applyFill="1" applyBorder="1" applyProtection="1">
      <protection hidden="1"/>
    </xf>
    <xf numFmtId="0" fontId="3" fillId="8" borderId="2" xfId="0" applyFont="1" applyFill="1" applyBorder="1" applyAlignment="1" applyProtection="1">
      <alignment horizontal="center"/>
      <protection hidden="1"/>
    </xf>
    <xf numFmtId="164" fontId="5" fillId="8" borderId="2" xfId="0" applyNumberFormat="1" applyFont="1" applyFill="1" applyBorder="1" applyAlignment="1" applyProtection="1">
      <alignment horizontal="center"/>
      <protection hidden="1"/>
    </xf>
    <xf numFmtId="164" fontId="3" fillId="8" borderId="2" xfId="0" applyNumberFormat="1" applyFont="1" applyFill="1" applyBorder="1" applyAlignment="1" applyProtection="1">
      <alignment horizontal="center"/>
      <protection hidden="1"/>
    </xf>
    <xf numFmtId="0" fontId="5" fillId="8" borderId="2" xfId="0" applyFont="1" applyFill="1" applyBorder="1" applyAlignment="1" applyProtection="1">
      <alignment horizontal="center"/>
      <protection hidden="1"/>
    </xf>
    <xf numFmtId="164" fontId="5" fillId="8" borderId="5" xfId="0" applyNumberFormat="1" applyFont="1" applyFill="1" applyBorder="1" applyAlignment="1" applyProtection="1">
      <alignment horizontal="center"/>
      <protection hidden="1"/>
    </xf>
    <xf numFmtId="164" fontId="17" fillId="7" borderId="22" xfId="0" applyNumberFormat="1" applyFont="1" applyFill="1" applyBorder="1" applyAlignment="1" applyProtection="1">
      <alignment horizontal="center" vertical="top" wrapText="1"/>
      <protection hidden="1"/>
    </xf>
    <xf numFmtId="164" fontId="17" fillId="7" borderId="23" xfId="0" applyNumberFormat="1" applyFont="1" applyFill="1" applyBorder="1" applyAlignment="1" applyProtection="1">
      <alignment horizontal="center" vertical="top" wrapText="1"/>
      <protection hidden="1"/>
    </xf>
    <xf numFmtId="0" fontId="21" fillId="0" borderId="3" xfId="0" applyFont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 applyProtection="1">
      <alignment horizontal="center" vertical="center" wrapText="1"/>
      <protection hidden="1"/>
    </xf>
    <xf numFmtId="0" fontId="21" fillId="0" borderId="28" xfId="0" applyFont="1" applyBorder="1" applyAlignment="1" applyProtection="1">
      <alignment horizontal="center" vertical="center" wrapText="1"/>
      <protection hidden="1"/>
    </xf>
    <xf numFmtId="0" fontId="11" fillId="0" borderId="3" xfId="0" applyFont="1" applyBorder="1" applyAlignment="1" applyProtection="1">
      <alignment horizontal="center" vertical="center" wrapText="1"/>
      <protection hidden="1"/>
    </xf>
    <xf numFmtId="0" fontId="11" fillId="0" borderId="26" xfId="0" applyFont="1" applyBorder="1" applyAlignment="1" applyProtection="1">
      <alignment horizontal="center" vertical="center" wrapText="1"/>
      <protection hidden="1"/>
    </xf>
    <xf numFmtId="0" fontId="11" fillId="0" borderId="28" xfId="0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top" wrapText="1"/>
      <protection hidden="1"/>
    </xf>
    <xf numFmtId="0" fontId="9" fillId="0" borderId="42" xfId="0" applyFont="1" applyBorder="1" applyAlignment="1" applyProtection="1">
      <alignment horizontal="center" vertical="top" wrapText="1"/>
      <protection hidden="1"/>
    </xf>
    <xf numFmtId="0" fontId="9" fillId="0" borderId="33" xfId="0" applyFont="1" applyBorder="1" applyAlignment="1" applyProtection="1">
      <alignment horizontal="center" vertical="top" wrapText="1"/>
      <protection hidden="1"/>
    </xf>
    <xf numFmtId="164" fontId="11" fillId="0" borderId="21" xfId="0" applyNumberFormat="1" applyFont="1" applyBorder="1" applyAlignment="1" applyProtection="1">
      <alignment horizontal="center" vertical="center" wrapText="1"/>
      <protection hidden="1"/>
    </xf>
    <xf numFmtId="164" fontId="11" fillId="0" borderId="0" xfId="0" applyNumberFormat="1" applyFont="1" applyAlignment="1" applyProtection="1">
      <alignment horizontal="center" vertical="center" wrapText="1"/>
      <protection hidden="1"/>
    </xf>
    <xf numFmtId="164" fontId="11" fillId="0" borderId="10" xfId="0" applyNumberFormat="1" applyFont="1" applyBorder="1" applyAlignment="1" applyProtection="1">
      <alignment horizontal="center" vertical="center" wrapText="1"/>
      <protection hidden="1"/>
    </xf>
    <xf numFmtId="164" fontId="11" fillId="0" borderId="16" xfId="0" applyNumberFormat="1" applyFont="1" applyBorder="1" applyAlignment="1" applyProtection="1">
      <alignment horizontal="center" vertical="center" wrapText="1"/>
      <protection hidden="1"/>
    </xf>
    <xf numFmtId="164" fontId="11" fillId="0" borderId="17" xfId="0" applyNumberFormat="1" applyFont="1" applyBorder="1" applyAlignment="1" applyProtection="1">
      <alignment horizontal="center" vertical="center" wrapText="1"/>
      <protection hidden="1"/>
    </xf>
    <xf numFmtId="164" fontId="11" fillId="0" borderId="11" xfId="0" applyNumberFormat="1" applyFont="1" applyBorder="1" applyAlignment="1" applyProtection="1">
      <alignment horizontal="center" vertical="center" wrapText="1"/>
      <protection hidden="1"/>
    </xf>
    <xf numFmtId="165" fontId="17" fillId="0" borderId="1" xfId="0" applyNumberFormat="1" applyFont="1" applyBorder="1" applyAlignment="1" applyProtection="1">
      <alignment horizontal="center" vertical="center"/>
      <protection hidden="1"/>
    </xf>
    <xf numFmtId="165" fontId="17" fillId="0" borderId="33" xfId="0" applyNumberFormat="1" applyFont="1" applyBorder="1" applyAlignment="1" applyProtection="1">
      <alignment horizontal="center" vertical="center"/>
      <protection hidden="1"/>
    </xf>
    <xf numFmtId="164" fontId="18" fillId="3" borderId="3" xfId="0" applyNumberFormat="1" applyFont="1" applyFill="1" applyBorder="1" applyAlignment="1" applyProtection="1">
      <alignment horizontal="center" vertical="center"/>
      <protection hidden="1"/>
    </xf>
    <xf numFmtId="164" fontId="18" fillId="3" borderId="28" xfId="0" applyNumberFormat="1" applyFont="1" applyFill="1" applyBorder="1" applyAlignment="1" applyProtection="1">
      <alignment horizontal="center" vertical="center"/>
      <protection hidden="1"/>
    </xf>
    <xf numFmtId="164" fontId="18" fillId="6" borderId="3" xfId="0" applyNumberFormat="1" applyFont="1" applyFill="1" applyBorder="1" applyAlignment="1" applyProtection="1">
      <alignment horizontal="center" vertical="center"/>
      <protection hidden="1"/>
    </xf>
    <xf numFmtId="164" fontId="18" fillId="6" borderId="28" xfId="0" applyNumberFormat="1" applyFont="1" applyFill="1" applyBorder="1" applyAlignment="1" applyProtection="1">
      <alignment horizontal="center" vertical="center"/>
      <protection hidden="1"/>
    </xf>
    <xf numFmtId="164" fontId="18" fillId="0" borderId="3" xfId="0" applyNumberFormat="1" applyFont="1" applyBorder="1" applyAlignment="1" applyProtection="1">
      <alignment horizontal="center" vertical="center"/>
      <protection hidden="1"/>
    </xf>
    <xf numFmtId="164" fontId="18" fillId="0" borderId="28" xfId="0" applyNumberFormat="1" applyFont="1" applyBorder="1" applyAlignment="1" applyProtection="1">
      <alignment horizontal="center" vertical="center"/>
      <protection hidden="1"/>
    </xf>
    <xf numFmtId="0" fontId="11" fillId="0" borderId="32" xfId="0" applyFont="1" applyBorder="1" applyAlignment="1" applyProtection="1">
      <alignment horizontal="center" vertical="center" wrapText="1"/>
      <protection hidden="1"/>
    </xf>
    <xf numFmtId="0" fontId="11" fillId="0" borderId="43" xfId="0" applyFont="1" applyBorder="1" applyAlignment="1" applyProtection="1">
      <alignment horizontal="center" vertical="center" wrapText="1"/>
      <protection hidden="1"/>
    </xf>
    <xf numFmtId="0" fontId="11" fillId="0" borderId="39" xfId="0" applyFont="1" applyBorder="1" applyAlignment="1" applyProtection="1">
      <alignment horizontal="center" vertical="center" wrapText="1"/>
      <protection hidden="1"/>
    </xf>
    <xf numFmtId="164" fontId="18" fillId="4" borderId="32" xfId="0" applyNumberFormat="1" applyFont="1" applyFill="1" applyBorder="1" applyAlignment="1" applyProtection="1">
      <alignment horizontal="center" vertical="center"/>
      <protection hidden="1"/>
    </xf>
    <xf numFmtId="164" fontId="18" fillId="4" borderId="39" xfId="0" applyNumberFormat="1" applyFont="1" applyFill="1" applyBorder="1" applyAlignment="1" applyProtection="1">
      <alignment horizontal="center" vertical="center"/>
      <protection hidden="1"/>
    </xf>
    <xf numFmtId="164" fontId="18" fillId="4" borderId="35" xfId="0" applyNumberFormat="1" applyFont="1" applyFill="1" applyBorder="1" applyAlignment="1" applyProtection="1">
      <alignment horizontal="center" vertical="center"/>
      <protection hidden="1"/>
    </xf>
    <xf numFmtId="164" fontId="18" fillId="4" borderId="11" xfId="0" applyNumberFormat="1" applyFont="1" applyFill="1" applyBorder="1" applyAlignment="1" applyProtection="1">
      <alignment horizontal="center" vertical="center"/>
      <protection hidden="1"/>
    </xf>
    <xf numFmtId="164" fontId="17" fillId="2" borderId="13" xfId="0" applyNumberFormat="1" applyFont="1" applyFill="1" applyBorder="1" applyAlignment="1" applyProtection="1">
      <alignment horizontal="center" vertical="top" wrapText="1"/>
      <protection hidden="1"/>
    </xf>
    <xf numFmtId="164" fontId="17" fillId="2" borderId="15" xfId="0" applyNumberFormat="1" applyFont="1" applyFill="1" applyBorder="1" applyAlignment="1" applyProtection="1">
      <alignment horizontal="center" vertical="top" wrapText="1"/>
      <protection hidden="1"/>
    </xf>
    <xf numFmtId="164" fontId="17" fillId="2" borderId="9" xfId="0" applyNumberFormat="1" applyFont="1" applyFill="1" applyBorder="1" applyAlignment="1" applyProtection="1">
      <alignment horizontal="center" vertical="top" wrapText="1"/>
      <protection hidden="1"/>
    </xf>
    <xf numFmtId="164" fontId="17" fillId="2" borderId="16" xfId="0" applyNumberFormat="1" applyFont="1" applyFill="1" applyBorder="1" applyAlignment="1" applyProtection="1">
      <alignment horizontal="center" vertical="top" wrapText="1"/>
      <protection hidden="1"/>
    </xf>
    <xf numFmtId="164" fontId="17" fillId="2" borderId="17" xfId="0" applyNumberFormat="1" applyFont="1" applyFill="1" applyBorder="1" applyAlignment="1" applyProtection="1">
      <alignment horizontal="center" vertical="top" wrapText="1"/>
      <protection hidden="1"/>
    </xf>
    <xf numFmtId="164" fontId="17" fillId="2" borderId="11" xfId="0" applyNumberFormat="1" applyFont="1" applyFill="1" applyBorder="1" applyAlignment="1" applyProtection="1">
      <alignment horizontal="center" vertical="top" wrapText="1"/>
      <protection hidden="1"/>
    </xf>
    <xf numFmtId="10" fontId="17" fillId="0" borderId="30" xfId="0" applyNumberFormat="1" applyFont="1" applyBorder="1" applyAlignment="1" applyProtection="1">
      <alignment horizontal="center" vertical="center"/>
      <protection hidden="1"/>
    </xf>
    <xf numFmtId="10" fontId="17" fillId="0" borderId="25" xfId="0" applyNumberFormat="1" applyFont="1" applyBorder="1" applyAlignment="1" applyProtection="1">
      <alignment horizontal="center" vertical="center"/>
      <protection hidden="1"/>
    </xf>
    <xf numFmtId="0" fontId="13" fillId="6" borderId="36" xfId="0" applyFont="1" applyFill="1" applyBorder="1" applyAlignment="1" applyProtection="1">
      <alignment horizontal="center" vertical="center" wrapText="1"/>
      <protection hidden="1"/>
    </xf>
    <xf numFmtId="0" fontId="13" fillId="6" borderId="15" xfId="0" applyFont="1" applyFill="1" applyBorder="1" applyAlignment="1" applyProtection="1">
      <alignment horizontal="center" vertical="center" wrapText="1"/>
      <protection hidden="1"/>
    </xf>
    <xf numFmtId="0" fontId="13" fillId="6" borderId="9" xfId="0" applyFont="1" applyFill="1" applyBorder="1" applyAlignment="1" applyProtection="1">
      <alignment horizontal="center" vertical="center" wrapText="1"/>
      <protection hidden="1"/>
    </xf>
    <xf numFmtId="164" fontId="4" fillId="5" borderId="3" xfId="0" applyNumberFormat="1" applyFont="1" applyFill="1" applyBorder="1" applyAlignment="1" applyProtection="1">
      <alignment horizontal="center" vertical="center"/>
      <protection hidden="1"/>
    </xf>
    <xf numFmtId="164" fontId="4" fillId="5" borderId="26" xfId="0" applyNumberFormat="1" applyFont="1" applyFill="1" applyBorder="1" applyAlignment="1" applyProtection="1">
      <alignment horizontal="center" vertical="center"/>
      <protection hidden="1"/>
    </xf>
    <xf numFmtId="164" fontId="4" fillId="5" borderId="28" xfId="0" applyNumberFormat="1" applyFont="1" applyFill="1" applyBorder="1" applyAlignment="1" applyProtection="1">
      <alignment horizontal="center" vertical="center"/>
      <protection hidden="1"/>
    </xf>
    <xf numFmtId="164" fontId="4" fillId="5" borderId="20" xfId="0" applyNumberFormat="1" applyFont="1" applyFill="1" applyBorder="1" applyAlignment="1" applyProtection="1">
      <alignment horizontal="center" vertical="center"/>
      <protection hidden="1"/>
    </xf>
    <xf numFmtId="164" fontId="4" fillId="5" borderId="29" xfId="0" applyNumberFormat="1" applyFont="1" applyFill="1" applyBorder="1" applyAlignment="1" applyProtection="1">
      <alignment horizontal="center" vertical="center"/>
      <protection hidden="1"/>
    </xf>
    <xf numFmtId="164" fontId="4" fillId="5" borderId="44" xfId="0" applyNumberFormat="1" applyFont="1" applyFill="1" applyBorder="1" applyAlignment="1" applyProtection="1">
      <alignment horizontal="center" vertical="center"/>
      <protection hidden="1"/>
    </xf>
    <xf numFmtId="0" fontId="22" fillId="5" borderId="22" xfId="0" applyFont="1" applyFill="1" applyBorder="1" applyAlignment="1" applyProtection="1">
      <alignment horizontal="center" vertical="center" wrapText="1"/>
      <protection hidden="1"/>
    </xf>
    <xf numFmtId="0" fontId="22" fillId="5" borderId="23" xfId="0" applyFont="1" applyFill="1" applyBorder="1" applyAlignment="1" applyProtection="1">
      <alignment horizontal="center" vertical="center" wrapText="1"/>
      <protection hidden="1"/>
    </xf>
    <xf numFmtId="0" fontId="22" fillId="5" borderId="6" xfId="0" applyFont="1" applyFill="1" applyBorder="1" applyAlignment="1" applyProtection="1">
      <alignment horizontal="center" vertical="center" wrapText="1"/>
      <protection hidden="1"/>
    </xf>
    <xf numFmtId="164" fontId="4" fillId="5" borderId="34" xfId="0" applyNumberFormat="1" applyFont="1" applyFill="1" applyBorder="1" applyAlignment="1" applyProtection="1">
      <alignment horizontal="center" vertical="center"/>
      <protection hidden="1"/>
    </xf>
    <xf numFmtId="164" fontId="4" fillId="5" borderId="0" xfId="0" applyNumberFormat="1" applyFont="1" applyFill="1" applyAlignment="1" applyProtection="1">
      <alignment horizontal="center" vertical="center"/>
      <protection hidden="1"/>
    </xf>
    <xf numFmtId="164" fontId="4" fillId="5" borderId="10" xfId="0" applyNumberFormat="1" applyFont="1" applyFill="1" applyBorder="1" applyAlignment="1" applyProtection="1">
      <alignment horizontal="center" vertical="center"/>
      <protection hidden="1"/>
    </xf>
    <xf numFmtId="0" fontId="9" fillId="5" borderId="19" xfId="0" applyFont="1" applyFill="1" applyBorder="1" applyAlignment="1" applyProtection="1">
      <alignment horizontal="center" vertical="center" wrapText="1"/>
      <protection hidden="1"/>
    </xf>
    <xf numFmtId="0" fontId="9" fillId="5" borderId="24" xfId="0" applyFont="1" applyFill="1" applyBorder="1" applyAlignment="1" applyProtection="1">
      <alignment horizontal="center" vertical="center" wrapText="1"/>
      <protection hidden="1"/>
    </xf>
    <xf numFmtId="0" fontId="9" fillId="5" borderId="25" xfId="0" applyFont="1" applyFill="1" applyBorder="1" applyAlignment="1" applyProtection="1">
      <alignment horizontal="center" vertical="center" wrapText="1"/>
      <protection hidden="1"/>
    </xf>
    <xf numFmtId="164" fontId="18" fillId="8" borderId="22" xfId="0" applyNumberFormat="1" applyFont="1" applyFill="1" applyBorder="1" applyAlignment="1" applyProtection="1">
      <alignment horizontal="center" vertical="top" wrapText="1"/>
      <protection hidden="1"/>
    </xf>
    <xf numFmtId="164" fontId="18" fillId="8" borderId="23" xfId="0" applyNumberFormat="1" applyFont="1" applyFill="1" applyBorder="1" applyAlignment="1" applyProtection="1">
      <alignment horizontal="center" vertical="top" wrapText="1"/>
      <protection hidden="1"/>
    </xf>
    <xf numFmtId="164" fontId="18" fillId="8" borderId="6" xfId="0" applyNumberFormat="1" applyFont="1" applyFill="1" applyBorder="1" applyAlignment="1" applyProtection="1">
      <alignment horizontal="center" vertical="top" wrapText="1"/>
      <protection hidden="1"/>
    </xf>
    <xf numFmtId="0" fontId="16" fillId="8" borderId="16" xfId="0" applyFont="1" applyFill="1" applyBorder="1" applyAlignment="1" applyProtection="1">
      <alignment horizontal="center"/>
      <protection hidden="1"/>
    </xf>
    <xf numFmtId="0" fontId="16" fillId="8" borderId="17" xfId="0" applyFont="1" applyFill="1" applyBorder="1" applyAlignment="1" applyProtection="1">
      <alignment horizontal="center"/>
      <protection hidden="1"/>
    </xf>
    <xf numFmtId="0" fontId="16" fillId="8" borderId="11" xfId="0" applyFont="1" applyFill="1" applyBorder="1" applyAlignment="1" applyProtection="1">
      <alignment horizontal="center"/>
      <protection hidden="1"/>
    </xf>
    <xf numFmtId="164" fontId="18" fillId="0" borderId="14" xfId="0" applyNumberFormat="1" applyFont="1" applyBorder="1" applyAlignment="1" applyProtection="1">
      <alignment horizontal="center" vertical="center"/>
      <protection hidden="1"/>
    </xf>
    <xf numFmtId="0" fontId="23" fillId="3" borderId="22" xfId="0" applyFont="1" applyFill="1" applyBorder="1" applyAlignment="1" applyProtection="1">
      <alignment horizontal="center" vertical="center"/>
      <protection hidden="1"/>
    </xf>
    <xf numFmtId="0" fontId="23" fillId="3" borderId="23" xfId="0" applyFont="1" applyFill="1" applyBorder="1" applyAlignment="1" applyProtection="1">
      <alignment horizontal="center" vertical="center"/>
      <protection hidden="1"/>
    </xf>
    <xf numFmtId="0" fontId="23" fillId="3" borderId="6" xfId="0" applyFont="1" applyFill="1" applyBorder="1" applyAlignment="1" applyProtection="1">
      <alignment horizontal="center" vertical="center"/>
      <protection hidden="1"/>
    </xf>
    <xf numFmtId="164" fontId="18" fillId="4" borderId="43" xfId="0" applyNumberFormat="1" applyFont="1" applyFill="1" applyBorder="1" applyAlignment="1" applyProtection="1">
      <alignment horizontal="center" vertical="center"/>
      <protection hidden="1"/>
    </xf>
    <xf numFmtId="164" fontId="18" fillId="4" borderId="17" xfId="0" applyNumberFormat="1" applyFont="1" applyFill="1" applyBorder="1" applyAlignment="1" applyProtection="1">
      <alignment horizontal="center" vertical="center"/>
      <protection hidden="1"/>
    </xf>
    <xf numFmtId="0" fontId="11" fillId="0" borderId="13" xfId="0" applyFont="1" applyBorder="1" applyAlignment="1" applyProtection="1">
      <alignment horizontal="center" vertical="center" wrapText="1"/>
      <protection hidden="1"/>
    </xf>
    <xf numFmtId="0" fontId="11" fillId="0" borderId="15" xfId="0" applyFont="1" applyBorder="1" applyAlignment="1" applyProtection="1">
      <alignment horizontal="center" vertical="center" wrapText="1"/>
      <protection hidden="1"/>
    </xf>
    <xf numFmtId="0" fontId="11" fillId="0" borderId="9" xfId="0" applyFont="1" applyBorder="1" applyAlignment="1" applyProtection="1">
      <alignment horizontal="center" vertical="center" wrapText="1"/>
      <protection hidden="1"/>
    </xf>
    <xf numFmtId="0" fontId="11" fillId="0" borderId="21" xfId="0" applyFont="1" applyBorder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0" fontId="11" fillId="0" borderId="10" xfId="0" applyFont="1" applyBorder="1" applyAlignment="1" applyProtection="1">
      <alignment horizontal="center" vertical="center" wrapText="1"/>
      <protection hidden="1"/>
    </xf>
    <xf numFmtId="0" fontId="11" fillId="0" borderId="16" xfId="0" applyFont="1" applyBorder="1" applyAlignment="1" applyProtection="1">
      <alignment horizontal="center" vertical="center" wrapText="1"/>
      <protection hidden="1"/>
    </xf>
    <xf numFmtId="0" fontId="11" fillId="0" borderId="17" xfId="0" applyFont="1" applyBorder="1" applyAlignment="1" applyProtection="1">
      <alignment horizontal="center" vertical="center" wrapText="1"/>
      <protection hidden="1"/>
    </xf>
    <xf numFmtId="0" fontId="11" fillId="0" borderId="11" xfId="0" applyFont="1" applyBorder="1" applyAlignment="1" applyProtection="1">
      <alignment horizontal="center" vertical="center" wrapText="1"/>
      <protection hidden="1"/>
    </xf>
    <xf numFmtId="0" fontId="13" fillId="3" borderId="13" xfId="0" applyFont="1" applyFill="1" applyBorder="1" applyAlignment="1" applyProtection="1">
      <alignment horizontal="center" vertical="center" wrapText="1"/>
      <protection hidden="1"/>
    </xf>
    <xf numFmtId="0" fontId="13" fillId="3" borderId="15" xfId="0" applyFont="1" applyFill="1" applyBorder="1" applyAlignment="1" applyProtection="1">
      <alignment horizontal="center" vertical="center" wrapText="1"/>
      <protection hidden="1"/>
    </xf>
    <xf numFmtId="0" fontId="13" fillId="3" borderId="9" xfId="0" applyFont="1" applyFill="1" applyBorder="1" applyAlignment="1" applyProtection="1">
      <alignment horizontal="center" vertical="center" wrapText="1"/>
      <protection hidden="1"/>
    </xf>
    <xf numFmtId="0" fontId="23" fillId="6" borderId="22" xfId="0" applyFont="1" applyFill="1" applyBorder="1" applyAlignment="1" applyProtection="1">
      <alignment horizontal="center" vertical="center"/>
      <protection hidden="1"/>
    </xf>
    <xf numFmtId="0" fontId="23" fillId="6" borderId="23" xfId="0" applyFont="1" applyFill="1" applyBorder="1" applyAlignment="1" applyProtection="1">
      <alignment horizontal="center" vertical="center"/>
      <protection hidden="1"/>
    </xf>
    <xf numFmtId="0" fontId="23" fillId="6" borderId="6" xfId="0" applyFont="1" applyFill="1" applyBorder="1" applyAlignment="1" applyProtection="1">
      <alignment horizontal="center" vertical="center"/>
      <protection hidden="1"/>
    </xf>
    <xf numFmtId="164" fontId="19" fillId="0" borderId="14" xfId="0" applyNumberFormat="1" applyFont="1" applyBorder="1" applyAlignment="1" applyProtection="1">
      <alignment horizontal="center" vertical="center"/>
      <protection hidden="1"/>
    </xf>
    <xf numFmtId="164" fontId="19" fillId="0" borderId="28" xfId="0" applyNumberFormat="1" applyFont="1" applyBorder="1" applyAlignment="1" applyProtection="1">
      <alignment horizontal="center" vertical="center"/>
      <protection hidden="1"/>
    </xf>
  </cellXfs>
  <cellStyles count="5">
    <cellStyle name="Currency" xfId="4" builtinId="4"/>
    <cellStyle name="Normal" xfId="0" builtinId="0"/>
    <cellStyle name="Normal 2" xfId="3" xr:uid="{00000000-0005-0000-0000-000001000000}"/>
    <cellStyle name="Normal 4" xfId="2" xr:uid="{00000000-0005-0000-0000-000002000000}"/>
    <cellStyle name="Normal 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DB3BC-708D-4136-BA5D-B8643B2D8674}">
  <sheetPr>
    <pageSetUpPr fitToPage="1"/>
  </sheetPr>
  <dimension ref="B1:Q127"/>
  <sheetViews>
    <sheetView tabSelected="1" zoomScale="70" zoomScaleNormal="70" workbookViewId="0">
      <pane ySplit="12" topLeftCell="A13" activePane="bottomLeft" state="frozen"/>
      <selection pane="bottomLeft" activeCell="A13" sqref="A13:XFD13"/>
    </sheetView>
  </sheetViews>
  <sheetFormatPr defaultColWidth="11.54296875" defaultRowHeight="14" x14ac:dyDescent="0.3"/>
  <cols>
    <col min="1" max="1" width="3.08984375" style="5" customWidth="1"/>
    <col min="2" max="2" width="60.90625" style="5" customWidth="1"/>
    <col min="3" max="3" width="10.1796875" style="5" customWidth="1"/>
    <col min="4" max="4" width="10.36328125" style="5" customWidth="1"/>
    <col min="5" max="5" width="10.36328125" style="64" hidden="1" customWidth="1"/>
    <col min="6" max="6" width="11" style="5" customWidth="1"/>
    <col min="7" max="7" width="11" style="5" hidden="1" customWidth="1"/>
    <col min="8" max="8" width="11.453125" style="5" hidden="1" customWidth="1"/>
    <col min="9" max="10" width="11" style="5" hidden="1" customWidth="1"/>
    <col min="11" max="12" width="11" style="5" customWidth="1"/>
    <col min="13" max="13" width="11.08984375" style="5" hidden="1" customWidth="1"/>
    <col min="14" max="14" width="11.08984375" style="54" customWidth="1"/>
    <col min="15" max="15" width="11.08984375" style="55" customWidth="1"/>
    <col min="16" max="16" width="11.08984375" style="54" customWidth="1"/>
    <col min="17" max="16384" width="11.54296875" style="5"/>
  </cols>
  <sheetData>
    <row r="1" spans="2:16" ht="38.4" customHeight="1" thickBot="1" x14ac:dyDescent="0.35">
      <c r="B1" s="109" t="s">
        <v>101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1"/>
    </row>
    <row r="2" spans="2:16" ht="18.649999999999999" customHeight="1" thickBot="1" x14ac:dyDescent="0.35">
      <c r="B2" s="112" t="s">
        <v>87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4"/>
    </row>
    <row r="3" spans="2:16" ht="18.649999999999999" customHeight="1" x14ac:dyDescent="0.3">
      <c r="B3" s="132" t="s">
        <v>142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4"/>
    </row>
    <row r="4" spans="2:16" ht="18.5" thickBot="1" x14ac:dyDescent="0.35">
      <c r="B4" s="115" t="s">
        <v>141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7"/>
    </row>
    <row r="5" spans="2:16" ht="21.65" customHeight="1" thickBot="1" x14ac:dyDescent="0.35">
      <c r="B5" s="92" t="s">
        <v>126</v>
      </c>
      <c r="C5" s="124">
        <f>C114</f>
        <v>0</v>
      </c>
      <c r="D5" s="125"/>
      <c r="E5" s="79"/>
      <c r="F5" s="118" t="s">
        <v>132</v>
      </c>
      <c r="G5" s="119"/>
      <c r="H5" s="119"/>
      <c r="I5" s="119"/>
      <c r="J5" s="119"/>
      <c r="K5" s="119"/>
      <c r="L5" s="119"/>
      <c r="M5" s="119"/>
      <c r="N5" s="119"/>
      <c r="O5" s="119"/>
      <c r="P5" s="120"/>
    </row>
    <row r="6" spans="2:16" ht="21.65" customHeight="1" thickBot="1" x14ac:dyDescent="0.5">
      <c r="B6" s="59" t="s">
        <v>127</v>
      </c>
      <c r="C6" s="126">
        <f>C115</f>
        <v>0</v>
      </c>
      <c r="D6" s="127"/>
      <c r="E6" s="80"/>
      <c r="F6" s="118"/>
      <c r="G6" s="119"/>
      <c r="H6" s="119"/>
      <c r="I6" s="119"/>
      <c r="J6" s="119"/>
      <c r="K6" s="119"/>
      <c r="L6" s="119"/>
      <c r="M6" s="119"/>
      <c r="N6" s="119"/>
      <c r="O6" s="119"/>
      <c r="P6" s="120"/>
    </row>
    <row r="7" spans="2:16" ht="21.65" customHeight="1" thickBot="1" x14ac:dyDescent="0.5">
      <c r="B7" s="58" t="s">
        <v>128</v>
      </c>
      <c r="C7" s="128">
        <f>C116</f>
        <v>0</v>
      </c>
      <c r="D7" s="129"/>
      <c r="E7" s="80"/>
      <c r="F7" s="118"/>
      <c r="G7" s="119"/>
      <c r="H7" s="119"/>
      <c r="I7" s="119"/>
      <c r="J7" s="119"/>
      <c r="K7" s="119"/>
      <c r="L7" s="119"/>
      <c r="M7" s="119"/>
      <c r="N7" s="119"/>
      <c r="O7" s="119"/>
      <c r="P7" s="120"/>
    </row>
    <row r="8" spans="2:16" ht="21.65" customHeight="1" thickBot="1" x14ac:dyDescent="0.5">
      <c r="B8" s="93" t="s">
        <v>111</v>
      </c>
      <c r="C8" s="130">
        <f>C117</f>
        <v>0</v>
      </c>
      <c r="D8" s="131"/>
      <c r="E8" s="80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20"/>
    </row>
    <row r="9" spans="2:16" ht="21.65" hidden="1" customHeight="1" thickBot="1" x14ac:dyDescent="0.5">
      <c r="B9" s="6" t="s">
        <v>115</v>
      </c>
      <c r="C9" s="130" t="e">
        <f>#REF!</f>
        <v>#REF!</v>
      </c>
      <c r="D9" s="131"/>
      <c r="E9" s="80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20"/>
    </row>
    <row r="10" spans="2:16" ht="21.65" customHeight="1" thickBot="1" x14ac:dyDescent="0.5">
      <c r="B10" s="93" t="s">
        <v>136</v>
      </c>
      <c r="C10" s="130">
        <f>C118</f>
        <v>0</v>
      </c>
      <c r="D10" s="131"/>
      <c r="E10" s="80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20"/>
    </row>
    <row r="11" spans="2:16" ht="21.65" customHeight="1" x14ac:dyDescent="0.3">
      <c r="B11" s="94" t="s">
        <v>124</v>
      </c>
      <c r="C11" s="135">
        <f>C124</f>
        <v>0</v>
      </c>
      <c r="D11" s="136"/>
      <c r="E11" s="80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20"/>
    </row>
    <row r="12" spans="2:16" ht="20" thickBot="1" x14ac:dyDescent="0.35">
      <c r="B12" s="95" t="s">
        <v>125</v>
      </c>
      <c r="C12" s="137"/>
      <c r="D12" s="138"/>
      <c r="E12" s="65"/>
      <c r="F12" s="121"/>
      <c r="G12" s="122"/>
      <c r="H12" s="122"/>
      <c r="I12" s="122"/>
      <c r="J12" s="122"/>
      <c r="K12" s="122"/>
      <c r="L12" s="122"/>
      <c r="M12" s="122"/>
      <c r="N12" s="122"/>
      <c r="O12" s="122"/>
      <c r="P12" s="123"/>
    </row>
    <row r="13" spans="2:16" ht="20.399999999999999" customHeight="1" thickTop="1" thickBot="1" x14ac:dyDescent="0.35">
      <c r="B13" s="107" t="s">
        <v>151</v>
      </c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87"/>
    </row>
    <row r="14" spans="2:16" ht="20" thickTop="1" x14ac:dyDescent="0.3">
      <c r="B14" s="139" t="s">
        <v>143</v>
      </c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1"/>
    </row>
    <row r="15" spans="2:16" ht="20" thickBot="1" x14ac:dyDescent="0.35">
      <c r="B15" s="142" t="s">
        <v>145</v>
      </c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4"/>
    </row>
    <row r="16" spans="2:16" ht="20.5" thickTop="1" thickBot="1" x14ac:dyDescent="0.35">
      <c r="B16" s="165" t="s">
        <v>183</v>
      </c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7"/>
    </row>
    <row r="17" spans="2:17" ht="22.75" customHeight="1" thickTop="1" thickBot="1" x14ac:dyDescent="0.35">
      <c r="B17" s="156" t="s">
        <v>133</v>
      </c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8"/>
    </row>
    <row r="18" spans="2:17" s="10" customFormat="1" ht="32" thickTop="1" thickBot="1" x14ac:dyDescent="0.4">
      <c r="B18" s="8" t="s">
        <v>60</v>
      </c>
      <c r="C18" s="9" t="s">
        <v>61</v>
      </c>
      <c r="D18" s="162" t="s">
        <v>134</v>
      </c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4"/>
    </row>
    <row r="19" spans="2:17" ht="16" thickBot="1" x14ac:dyDescent="0.4">
      <c r="B19" s="11" t="s">
        <v>152</v>
      </c>
      <c r="C19" s="12" t="s">
        <v>93</v>
      </c>
      <c r="D19" s="150" t="s">
        <v>175</v>
      </c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2"/>
    </row>
    <row r="20" spans="2:17" ht="16.25" customHeight="1" thickBot="1" x14ac:dyDescent="0.4">
      <c r="B20" s="11" t="s">
        <v>185</v>
      </c>
      <c r="C20" s="13" t="s">
        <v>12</v>
      </c>
      <c r="D20" s="150" t="s">
        <v>186</v>
      </c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2"/>
    </row>
    <row r="21" spans="2:17" ht="16.25" customHeight="1" thickBot="1" x14ac:dyDescent="0.4">
      <c r="B21" s="11" t="s">
        <v>146</v>
      </c>
      <c r="C21" s="13" t="s">
        <v>2</v>
      </c>
      <c r="D21" s="150" t="s">
        <v>174</v>
      </c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2"/>
    </row>
    <row r="22" spans="2:17" ht="16.25" customHeight="1" thickBot="1" x14ac:dyDescent="0.4">
      <c r="B22" s="11" t="s">
        <v>88</v>
      </c>
      <c r="C22" s="13" t="s">
        <v>4</v>
      </c>
      <c r="D22" s="159" t="s">
        <v>148</v>
      </c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1"/>
    </row>
    <row r="23" spans="2:17" ht="16" thickBot="1" x14ac:dyDescent="0.4">
      <c r="B23" s="14" t="s">
        <v>117</v>
      </c>
      <c r="C23" s="13" t="s">
        <v>91</v>
      </c>
      <c r="D23" s="150" t="s">
        <v>135</v>
      </c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2"/>
    </row>
    <row r="24" spans="2:17" ht="16" thickBot="1" x14ac:dyDescent="0.4">
      <c r="B24" s="11" t="s">
        <v>147</v>
      </c>
      <c r="C24" s="12" t="s">
        <v>25</v>
      </c>
      <c r="D24" s="150" t="s">
        <v>157</v>
      </c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2"/>
    </row>
    <row r="25" spans="2:17" ht="16" thickBot="1" x14ac:dyDescent="0.4">
      <c r="B25" s="15" t="s">
        <v>90</v>
      </c>
      <c r="C25" s="13" t="s">
        <v>4</v>
      </c>
      <c r="D25" s="150" t="s">
        <v>149</v>
      </c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2"/>
    </row>
    <row r="26" spans="2:17" ht="16" thickBot="1" x14ac:dyDescent="0.4">
      <c r="B26" s="16" t="s">
        <v>116</v>
      </c>
      <c r="C26" s="17" t="s">
        <v>4</v>
      </c>
      <c r="D26" s="153" t="s">
        <v>150</v>
      </c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5"/>
    </row>
    <row r="27" spans="2:17" ht="26" thickTop="1" thickBot="1" x14ac:dyDescent="0.35">
      <c r="B27" s="172" t="s">
        <v>110</v>
      </c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4"/>
    </row>
    <row r="28" spans="2:17" ht="21.65" customHeight="1" thickTop="1" thickBot="1" x14ac:dyDescent="0.35">
      <c r="B28" s="96" t="s">
        <v>63</v>
      </c>
      <c r="C28" s="186" t="s">
        <v>184</v>
      </c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8"/>
    </row>
    <row r="29" spans="2:17" s="10" customFormat="1" ht="78.5" thickTop="1" thickBot="1" x14ac:dyDescent="0.4">
      <c r="B29" s="97" t="s">
        <v>60</v>
      </c>
      <c r="C29" s="18" t="s">
        <v>61</v>
      </c>
      <c r="D29" s="19" t="s">
        <v>137</v>
      </c>
      <c r="E29" s="66" t="s">
        <v>138</v>
      </c>
      <c r="F29" s="19" t="s">
        <v>62</v>
      </c>
      <c r="G29" s="20" t="s">
        <v>140</v>
      </c>
      <c r="H29" s="20" t="s">
        <v>129</v>
      </c>
      <c r="I29" s="20" t="s">
        <v>129</v>
      </c>
      <c r="J29" s="20" t="s">
        <v>129</v>
      </c>
      <c r="K29" s="56" t="s">
        <v>130</v>
      </c>
      <c r="L29" s="56" t="s">
        <v>131</v>
      </c>
      <c r="M29" s="21" t="s">
        <v>129</v>
      </c>
      <c r="N29" s="22" t="s">
        <v>119</v>
      </c>
      <c r="O29" s="22" t="s">
        <v>120</v>
      </c>
      <c r="P29" s="22" t="s">
        <v>121</v>
      </c>
    </row>
    <row r="30" spans="2:17" ht="16.25" customHeight="1" thickTop="1" thickBot="1" x14ac:dyDescent="0.4">
      <c r="B30" s="88" t="s">
        <v>94</v>
      </c>
      <c r="C30" s="23" t="s">
        <v>92</v>
      </c>
      <c r="D30" s="24">
        <v>1</v>
      </c>
      <c r="E30" s="67"/>
      <c r="F30" s="25"/>
      <c r="G30" s="61"/>
      <c r="H30" s="74"/>
      <c r="I30" s="74"/>
      <c r="J30" s="74"/>
      <c r="K30" s="75">
        <f>IF(F30=0,0,D30)</f>
        <v>0</v>
      </c>
      <c r="L30" s="75">
        <f>M30</f>
        <v>0</v>
      </c>
      <c r="M30" s="26">
        <f>D30*F30</f>
        <v>0</v>
      </c>
      <c r="N30" s="78"/>
      <c r="O30" s="27">
        <f t="shared" ref="O30:O65" si="0">F30*N30</f>
        <v>0</v>
      </c>
      <c r="P30" s="81">
        <f>IF(N30="",0,O30-L30)</f>
        <v>0</v>
      </c>
    </row>
    <row r="31" spans="2:17" ht="16.25" customHeight="1" thickBot="1" x14ac:dyDescent="0.4">
      <c r="B31" s="89" t="s">
        <v>191</v>
      </c>
      <c r="C31" s="28" t="s">
        <v>93</v>
      </c>
      <c r="D31" s="29">
        <v>50</v>
      </c>
      <c r="E31" s="68">
        <v>100</v>
      </c>
      <c r="F31" s="30"/>
      <c r="G31" s="62">
        <v>4</v>
      </c>
      <c r="H31" s="76"/>
      <c r="I31" s="76"/>
      <c r="J31" s="76"/>
      <c r="K31" s="75" t="str">
        <f>IF(F31=0,"",IF(F31&gt;G31,E31,D31))</f>
        <v/>
      </c>
      <c r="L31" s="75">
        <f t="shared" ref="L31:L65" si="1">M31</f>
        <v>0</v>
      </c>
      <c r="M31" s="31">
        <f>IF(F31=0,0,IF(F31&gt;G31,E31*F31,D31*F31))</f>
        <v>0</v>
      </c>
      <c r="N31" s="78"/>
      <c r="O31" s="27">
        <f t="shared" si="0"/>
        <v>0</v>
      </c>
      <c r="P31" s="81">
        <f t="shared" ref="P31:P65" si="2">IF(N31="",0,O31-L31)</f>
        <v>0</v>
      </c>
    </row>
    <row r="32" spans="2:17" ht="16.25" customHeight="1" thickBot="1" x14ac:dyDescent="0.4">
      <c r="B32" s="89" t="s">
        <v>187</v>
      </c>
      <c r="C32" s="28" t="s">
        <v>188</v>
      </c>
      <c r="D32" s="29">
        <v>200</v>
      </c>
      <c r="E32" s="68"/>
      <c r="F32" s="30"/>
      <c r="G32" s="62"/>
      <c r="H32" s="76"/>
      <c r="I32" s="76"/>
      <c r="J32" s="76"/>
      <c r="K32" s="75">
        <f>IF(F32=0,0,D32)</f>
        <v>0</v>
      </c>
      <c r="L32" s="75">
        <f>M32</f>
        <v>0</v>
      </c>
      <c r="M32" s="26">
        <f>D32*F32</f>
        <v>0</v>
      </c>
      <c r="N32" s="78"/>
      <c r="O32" s="27">
        <f t="shared" ref="O32:O33" si="3">F32*N32</f>
        <v>0</v>
      </c>
      <c r="P32" s="81">
        <f>IF(N32="",0,O32-L32)</f>
        <v>0</v>
      </c>
      <c r="Q32" s="51"/>
    </row>
    <row r="33" spans="2:17" ht="16.25" customHeight="1" thickBot="1" x14ac:dyDescent="0.4">
      <c r="B33" s="89" t="s">
        <v>192</v>
      </c>
      <c r="C33" s="32" t="s">
        <v>12</v>
      </c>
      <c r="D33" s="29">
        <v>1</v>
      </c>
      <c r="E33" s="68">
        <v>2</v>
      </c>
      <c r="F33" s="30"/>
      <c r="G33" s="62">
        <v>4</v>
      </c>
      <c r="H33" s="76"/>
      <c r="I33" s="76"/>
      <c r="J33" s="76"/>
      <c r="K33" s="75" t="str">
        <f>IF(F33=0,"",IF(F33&gt;G33,E33,D33))</f>
        <v/>
      </c>
      <c r="L33" s="75">
        <f t="shared" ref="L33" si="4">M33</f>
        <v>0</v>
      </c>
      <c r="M33" s="31">
        <f>IF(F33=0,0,IF(F33&gt;G33,E33*F33,D33*F33))</f>
        <v>0</v>
      </c>
      <c r="N33" s="78"/>
      <c r="O33" s="27">
        <f t="shared" si="3"/>
        <v>0</v>
      </c>
      <c r="P33" s="81">
        <f t="shared" ref="P33" si="5">IF(N33="",0,O33-L33)</f>
        <v>0</v>
      </c>
      <c r="Q33" s="51"/>
    </row>
    <row r="34" spans="2:17" ht="16" thickBot="1" x14ac:dyDescent="0.4">
      <c r="B34" s="98" t="s">
        <v>158</v>
      </c>
      <c r="C34" s="102" t="s">
        <v>2</v>
      </c>
      <c r="D34" s="103">
        <v>4</v>
      </c>
      <c r="E34" s="68"/>
      <c r="F34" s="30"/>
      <c r="G34" s="62"/>
      <c r="H34" s="76"/>
      <c r="I34" s="76"/>
      <c r="J34" s="76"/>
      <c r="K34" s="75">
        <f t="shared" ref="K34:K65" si="6">IF(F34=0,0,D34)</f>
        <v>0</v>
      </c>
      <c r="L34" s="75">
        <f t="shared" si="1"/>
        <v>0</v>
      </c>
      <c r="M34" s="31">
        <f>D34*F34</f>
        <v>0</v>
      </c>
      <c r="N34" s="78"/>
      <c r="O34" s="27">
        <f t="shared" si="0"/>
        <v>0</v>
      </c>
      <c r="P34" s="81">
        <f t="shared" si="2"/>
        <v>0</v>
      </c>
    </row>
    <row r="35" spans="2:17" ht="16" thickBot="1" x14ac:dyDescent="0.4">
      <c r="B35" s="90" t="s">
        <v>95</v>
      </c>
      <c r="C35" s="28" t="s">
        <v>84</v>
      </c>
      <c r="D35" s="29">
        <v>4</v>
      </c>
      <c r="E35" s="68"/>
      <c r="F35" s="30"/>
      <c r="G35" s="63"/>
      <c r="H35" s="76"/>
      <c r="I35" s="76"/>
      <c r="J35" s="76"/>
      <c r="K35" s="75">
        <f t="shared" si="6"/>
        <v>0</v>
      </c>
      <c r="L35" s="75">
        <f t="shared" si="1"/>
        <v>0</v>
      </c>
      <c r="M35" s="31">
        <f>D35*F35</f>
        <v>0</v>
      </c>
      <c r="N35" s="78"/>
      <c r="O35" s="27">
        <f t="shared" si="0"/>
        <v>0</v>
      </c>
      <c r="P35" s="81">
        <f t="shared" si="2"/>
        <v>0</v>
      </c>
    </row>
    <row r="36" spans="2:17" ht="16" thickBot="1" x14ac:dyDescent="0.4">
      <c r="B36" s="90" t="s">
        <v>95</v>
      </c>
      <c r="C36" s="28" t="s">
        <v>12</v>
      </c>
      <c r="D36" s="29">
        <v>25</v>
      </c>
      <c r="E36" s="68"/>
      <c r="F36" s="30"/>
      <c r="G36" s="63"/>
      <c r="H36" s="76"/>
      <c r="I36" s="76"/>
      <c r="J36" s="76"/>
      <c r="K36" s="75">
        <f t="shared" si="6"/>
        <v>0</v>
      </c>
      <c r="L36" s="75">
        <f t="shared" si="1"/>
        <v>0</v>
      </c>
      <c r="M36" s="31">
        <f>D36*F36</f>
        <v>0</v>
      </c>
      <c r="N36" s="78"/>
      <c r="O36" s="27">
        <f t="shared" si="0"/>
        <v>0</v>
      </c>
      <c r="P36" s="81">
        <f t="shared" si="2"/>
        <v>0</v>
      </c>
    </row>
    <row r="37" spans="2:17" ht="16" thickBot="1" x14ac:dyDescent="0.4">
      <c r="B37" s="90" t="s">
        <v>176</v>
      </c>
      <c r="C37" s="32" t="s">
        <v>2</v>
      </c>
      <c r="D37" s="29">
        <v>25</v>
      </c>
      <c r="E37" s="68">
        <v>50</v>
      </c>
      <c r="F37" s="30"/>
      <c r="G37" s="63">
        <v>3</v>
      </c>
      <c r="H37" s="76"/>
      <c r="I37" s="76"/>
      <c r="J37" s="76"/>
      <c r="K37" s="75" t="str">
        <f>IF(F37=0,"",IF(F37&gt;G37,E37,D37))</f>
        <v/>
      </c>
      <c r="L37" s="75">
        <f t="shared" ref="L37" si="7">M37</f>
        <v>0</v>
      </c>
      <c r="M37" s="31">
        <f>IF(F37=0,0,IF(F37&gt;G37,E37*F37,D37*F37))</f>
        <v>0</v>
      </c>
      <c r="N37" s="78"/>
      <c r="O37" s="27">
        <f t="shared" si="0"/>
        <v>0</v>
      </c>
      <c r="P37" s="81">
        <f t="shared" si="2"/>
        <v>0</v>
      </c>
    </row>
    <row r="38" spans="2:17" ht="16" thickBot="1" x14ac:dyDescent="0.4">
      <c r="B38" s="99" t="s">
        <v>177</v>
      </c>
      <c r="C38" s="102" t="s">
        <v>4</v>
      </c>
      <c r="D38" s="104">
        <v>27.5</v>
      </c>
      <c r="E38" s="69">
        <v>55</v>
      </c>
      <c r="F38" s="30"/>
      <c r="G38" s="63">
        <v>31</v>
      </c>
      <c r="H38" s="76"/>
      <c r="I38" s="76"/>
      <c r="J38" s="76"/>
      <c r="K38" s="75" t="str">
        <f>IF(F38=0,"",IF(F38&gt;G38,E38,D38))</f>
        <v/>
      </c>
      <c r="L38" s="75">
        <f t="shared" ref="L38" si="8">M38</f>
        <v>0</v>
      </c>
      <c r="M38" s="31">
        <f>IF(F38=0,0,IF(F38&gt;G38,E38*F38,D38*F38))</f>
        <v>0</v>
      </c>
      <c r="N38" s="78"/>
      <c r="O38" s="27">
        <f t="shared" si="0"/>
        <v>0</v>
      </c>
      <c r="P38" s="81">
        <f t="shared" si="2"/>
        <v>0</v>
      </c>
    </row>
    <row r="39" spans="2:17" ht="16" thickBot="1" x14ac:dyDescent="0.4">
      <c r="B39" s="89" t="s">
        <v>85</v>
      </c>
      <c r="C39" s="32" t="s">
        <v>86</v>
      </c>
      <c r="D39" s="29">
        <v>5</v>
      </c>
      <c r="E39" s="68"/>
      <c r="F39" s="30"/>
      <c r="G39" s="62"/>
      <c r="H39" s="76"/>
      <c r="I39" s="76"/>
      <c r="J39" s="76"/>
      <c r="K39" s="75">
        <f t="shared" si="6"/>
        <v>0</v>
      </c>
      <c r="L39" s="75">
        <f t="shared" si="1"/>
        <v>0</v>
      </c>
      <c r="M39" s="31">
        <f t="shared" ref="M39:M49" si="9">D39*F39</f>
        <v>0</v>
      </c>
      <c r="N39" s="78"/>
      <c r="O39" s="27">
        <f t="shared" si="0"/>
        <v>0</v>
      </c>
      <c r="P39" s="81">
        <f t="shared" si="2"/>
        <v>0</v>
      </c>
    </row>
    <row r="40" spans="2:17" ht="16" thickBot="1" x14ac:dyDescent="0.4">
      <c r="B40" s="89" t="s">
        <v>21</v>
      </c>
      <c r="C40" s="32" t="s">
        <v>64</v>
      </c>
      <c r="D40" s="29">
        <v>3</v>
      </c>
      <c r="E40" s="68"/>
      <c r="F40" s="30"/>
      <c r="G40" s="62"/>
      <c r="H40" s="76"/>
      <c r="I40" s="76"/>
      <c r="J40" s="76"/>
      <c r="K40" s="75">
        <f t="shared" si="6"/>
        <v>0</v>
      </c>
      <c r="L40" s="75">
        <f t="shared" si="1"/>
        <v>0</v>
      </c>
      <c r="M40" s="31">
        <f t="shared" si="9"/>
        <v>0</v>
      </c>
      <c r="N40" s="78"/>
      <c r="O40" s="27">
        <f t="shared" si="0"/>
        <v>0</v>
      </c>
      <c r="P40" s="81">
        <f t="shared" si="2"/>
        <v>0</v>
      </c>
    </row>
    <row r="41" spans="2:17" ht="16" thickBot="1" x14ac:dyDescent="0.4">
      <c r="B41" s="89" t="s">
        <v>153</v>
      </c>
      <c r="C41" s="32" t="s">
        <v>23</v>
      </c>
      <c r="D41" s="29">
        <v>10</v>
      </c>
      <c r="E41" s="68"/>
      <c r="F41" s="30"/>
      <c r="G41" s="62"/>
      <c r="H41" s="76"/>
      <c r="I41" s="76"/>
      <c r="J41" s="76"/>
      <c r="K41" s="75">
        <f t="shared" si="6"/>
        <v>0</v>
      </c>
      <c r="L41" s="75">
        <f t="shared" si="1"/>
        <v>0</v>
      </c>
      <c r="M41" s="31">
        <f t="shared" si="9"/>
        <v>0</v>
      </c>
      <c r="N41" s="78"/>
      <c r="O41" s="27">
        <f t="shared" si="0"/>
        <v>0</v>
      </c>
      <c r="P41" s="81">
        <f t="shared" si="2"/>
        <v>0</v>
      </c>
    </row>
    <row r="42" spans="2:17" ht="16" thickBot="1" x14ac:dyDescent="0.4">
      <c r="B42" s="90" t="s">
        <v>24</v>
      </c>
      <c r="C42" s="28" t="s">
        <v>25</v>
      </c>
      <c r="D42" s="29">
        <v>10</v>
      </c>
      <c r="E42" s="68"/>
      <c r="F42" s="30"/>
      <c r="G42" s="63"/>
      <c r="H42" s="76"/>
      <c r="I42" s="76"/>
      <c r="J42" s="76"/>
      <c r="K42" s="75">
        <f t="shared" si="6"/>
        <v>0</v>
      </c>
      <c r="L42" s="75">
        <f t="shared" si="1"/>
        <v>0</v>
      </c>
      <c r="M42" s="31">
        <f t="shared" si="9"/>
        <v>0</v>
      </c>
      <c r="N42" s="78"/>
      <c r="O42" s="27">
        <f t="shared" si="0"/>
        <v>0</v>
      </c>
      <c r="P42" s="81">
        <f t="shared" si="2"/>
        <v>0</v>
      </c>
    </row>
    <row r="43" spans="2:17" ht="16" thickBot="1" x14ac:dyDescent="0.4">
      <c r="B43" s="99" t="s">
        <v>160</v>
      </c>
      <c r="C43" s="105" t="s">
        <v>108</v>
      </c>
      <c r="D43" s="103">
        <v>20</v>
      </c>
      <c r="E43" s="68"/>
      <c r="F43" s="30"/>
      <c r="G43" s="63"/>
      <c r="H43" s="76"/>
      <c r="I43" s="76"/>
      <c r="J43" s="76"/>
      <c r="K43" s="75">
        <f t="shared" si="6"/>
        <v>0</v>
      </c>
      <c r="L43" s="75">
        <f t="shared" si="1"/>
        <v>0</v>
      </c>
      <c r="M43" s="31">
        <f t="shared" si="9"/>
        <v>0</v>
      </c>
      <c r="N43" s="78"/>
      <c r="O43" s="27">
        <f t="shared" si="0"/>
        <v>0</v>
      </c>
      <c r="P43" s="81">
        <f t="shared" si="2"/>
        <v>0</v>
      </c>
    </row>
    <row r="44" spans="2:17" ht="16" thickBot="1" x14ac:dyDescent="0.4">
      <c r="B44" s="99" t="s">
        <v>189</v>
      </c>
      <c r="C44" s="105" t="s">
        <v>2</v>
      </c>
      <c r="D44" s="103">
        <v>30</v>
      </c>
      <c r="E44" s="68"/>
      <c r="F44" s="30"/>
      <c r="G44" s="63"/>
      <c r="H44" s="76"/>
      <c r="I44" s="76"/>
      <c r="J44" s="76"/>
      <c r="K44" s="75">
        <f>IF(F44=0,0,D44)</f>
        <v>0</v>
      </c>
      <c r="L44" s="75">
        <f>M44</f>
        <v>0</v>
      </c>
      <c r="M44" s="26">
        <f>D44*F44</f>
        <v>0</v>
      </c>
      <c r="N44" s="78"/>
      <c r="O44" s="27">
        <f t="shared" si="0"/>
        <v>0</v>
      </c>
      <c r="P44" s="81">
        <f>IF(N44="",0,O44-L44)</f>
        <v>0</v>
      </c>
      <c r="Q44" s="51"/>
    </row>
    <row r="45" spans="2:17" ht="16" thickBot="1" x14ac:dyDescent="0.4">
      <c r="B45" s="90" t="s">
        <v>190</v>
      </c>
      <c r="C45" s="28" t="s">
        <v>25</v>
      </c>
      <c r="D45" s="29">
        <v>1</v>
      </c>
      <c r="E45" s="68"/>
      <c r="F45" s="30"/>
      <c r="G45" s="63"/>
      <c r="H45" s="76"/>
      <c r="I45" s="76"/>
      <c r="J45" s="76"/>
      <c r="K45" s="75">
        <f>IF(F45=0,0,D45)</f>
        <v>0</v>
      </c>
      <c r="L45" s="75">
        <f>M45</f>
        <v>0</v>
      </c>
      <c r="M45" s="26">
        <f>D45*F45</f>
        <v>0</v>
      </c>
      <c r="N45" s="78"/>
      <c r="O45" s="27">
        <f t="shared" ref="O45" si="10">F45*N45</f>
        <v>0</v>
      </c>
      <c r="P45" s="81">
        <f>IF(N45="",0,O45-L45)</f>
        <v>0</v>
      </c>
      <c r="Q45" s="51"/>
    </row>
    <row r="46" spans="2:17" ht="16" thickBot="1" x14ac:dyDescent="0.4">
      <c r="B46" s="99" t="s">
        <v>161</v>
      </c>
      <c r="C46" s="105" t="s">
        <v>66</v>
      </c>
      <c r="D46" s="103">
        <v>10</v>
      </c>
      <c r="E46" s="68"/>
      <c r="F46" s="30"/>
      <c r="G46" s="63"/>
      <c r="H46" s="76"/>
      <c r="I46" s="76"/>
      <c r="J46" s="76"/>
      <c r="K46" s="75">
        <f t="shared" si="6"/>
        <v>0</v>
      </c>
      <c r="L46" s="75">
        <f t="shared" si="1"/>
        <v>0</v>
      </c>
      <c r="M46" s="31">
        <f t="shared" si="9"/>
        <v>0</v>
      </c>
      <c r="N46" s="78"/>
      <c r="O46" s="27">
        <f t="shared" si="0"/>
        <v>0</v>
      </c>
      <c r="P46" s="81">
        <f t="shared" si="2"/>
        <v>0</v>
      </c>
      <c r="Q46" s="51"/>
    </row>
    <row r="47" spans="2:17" ht="16" thickBot="1" x14ac:dyDescent="0.4">
      <c r="B47" s="98" t="s">
        <v>162</v>
      </c>
      <c r="C47" s="102" t="s">
        <v>2</v>
      </c>
      <c r="D47" s="103">
        <v>24</v>
      </c>
      <c r="E47" s="68"/>
      <c r="F47" s="30"/>
      <c r="G47" s="62"/>
      <c r="H47" s="76"/>
      <c r="I47" s="76"/>
      <c r="J47" s="76"/>
      <c r="K47" s="75">
        <f t="shared" si="6"/>
        <v>0</v>
      </c>
      <c r="L47" s="75">
        <f t="shared" si="1"/>
        <v>0</v>
      </c>
      <c r="M47" s="31">
        <f t="shared" si="9"/>
        <v>0</v>
      </c>
      <c r="N47" s="78"/>
      <c r="O47" s="27">
        <f t="shared" si="0"/>
        <v>0</v>
      </c>
      <c r="P47" s="81">
        <f t="shared" si="2"/>
        <v>0</v>
      </c>
    </row>
    <row r="48" spans="2:17" ht="16" thickBot="1" x14ac:dyDescent="0.4">
      <c r="B48" s="98" t="s">
        <v>162</v>
      </c>
      <c r="C48" s="102" t="s">
        <v>4</v>
      </c>
      <c r="D48" s="103">
        <v>60</v>
      </c>
      <c r="E48" s="68"/>
      <c r="F48" s="30"/>
      <c r="G48" s="62"/>
      <c r="H48" s="76"/>
      <c r="I48" s="76"/>
      <c r="J48" s="76"/>
      <c r="K48" s="75">
        <f t="shared" si="6"/>
        <v>0</v>
      </c>
      <c r="L48" s="75">
        <f t="shared" si="1"/>
        <v>0</v>
      </c>
      <c r="M48" s="31">
        <f t="shared" si="9"/>
        <v>0</v>
      </c>
      <c r="N48" s="78"/>
      <c r="O48" s="27">
        <f t="shared" si="0"/>
        <v>0</v>
      </c>
      <c r="P48" s="81">
        <f t="shared" si="2"/>
        <v>0</v>
      </c>
    </row>
    <row r="49" spans="2:16" ht="16" thickBot="1" x14ac:dyDescent="0.4">
      <c r="B49" s="89" t="s">
        <v>156</v>
      </c>
      <c r="C49" s="32" t="s">
        <v>42</v>
      </c>
      <c r="D49" s="29">
        <v>4</v>
      </c>
      <c r="E49" s="68"/>
      <c r="F49" s="30"/>
      <c r="G49" s="62"/>
      <c r="H49" s="76"/>
      <c r="I49" s="76"/>
      <c r="J49" s="76"/>
      <c r="K49" s="75">
        <f t="shared" si="6"/>
        <v>0</v>
      </c>
      <c r="L49" s="75">
        <f t="shared" si="1"/>
        <v>0</v>
      </c>
      <c r="M49" s="31">
        <f t="shared" si="9"/>
        <v>0</v>
      </c>
      <c r="N49" s="78"/>
      <c r="O49" s="27">
        <f t="shared" si="0"/>
        <v>0</v>
      </c>
      <c r="P49" s="81">
        <f t="shared" si="2"/>
        <v>0</v>
      </c>
    </row>
    <row r="50" spans="2:16" ht="16" thickBot="1" x14ac:dyDescent="0.4">
      <c r="B50" s="89" t="s">
        <v>178</v>
      </c>
      <c r="C50" s="32" t="s">
        <v>91</v>
      </c>
      <c r="D50" s="33">
        <v>25</v>
      </c>
      <c r="E50" s="69">
        <v>40</v>
      </c>
      <c r="F50" s="30"/>
      <c r="G50" s="62">
        <v>17</v>
      </c>
      <c r="H50" s="76"/>
      <c r="I50" s="76"/>
      <c r="J50" s="76"/>
      <c r="K50" s="75" t="str">
        <f>IF(F50=0,"",IF(F50&gt;G50,E50,D50))</f>
        <v/>
      </c>
      <c r="L50" s="75">
        <f t="shared" ref="L50" si="11">M50</f>
        <v>0</v>
      </c>
      <c r="M50" s="31">
        <f>IF(F50=0,0,IF(F50&gt;G50,E50*F50,D50*F50))</f>
        <v>0</v>
      </c>
      <c r="N50" s="78"/>
      <c r="O50" s="27">
        <f t="shared" si="0"/>
        <v>0</v>
      </c>
      <c r="P50" s="81">
        <f t="shared" si="2"/>
        <v>0</v>
      </c>
    </row>
    <row r="51" spans="2:16" ht="16" thickBot="1" x14ac:dyDescent="0.4">
      <c r="B51" s="89" t="s">
        <v>44</v>
      </c>
      <c r="C51" s="32" t="s">
        <v>4</v>
      </c>
      <c r="D51" s="33">
        <v>10</v>
      </c>
      <c r="E51" s="69"/>
      <c r="F51" s="30"/>
      <c r="G51" s="62"/>
      <c r="H51" s="76"/>
      <c r="I51" s="76"/>
      <c r="J51" s="76"/>
      <c r="K51" s="75">
        <f t="shared" si="6"/>
        <v>0</v>
      </c>
      <c r="L51" s="75">
        <f t="shared" si="1"/>
        <v>0</v>
      </c>
      <c r="M51" s="31">
        <f>D51*F51</f>
        <v>0</v>
      </c>
      <c r="N51" s="78"/>
      <c r="O51" s="27">
        <f t="shared" si="0"/>
        <v>0</v>
      </c>
      <c r="P51" s="81">
        <f t="shared" si="2"/>
        <v>0</v>
      </c>
    </row>
    <row r="52" spans="2:16" ht="16" thickBot="1" x14ac:dyDescent="0.4">
      <c r="B52" s="98" t="s">
        <v>163</v>
      </c>
      <c r="C52" s="102" t="s">
        <v>25</v>
      </c>
      <c r="D52" s="104">
        <v>2</v>
      </c>
      <c r="E52" s="69"/>
      <c r="F52" s="30"/>
      <c r="G52" s="62"/>
      <c r="H52" s="76"/>
      <c r="I52" s="76"/>
      <c r="J52" s="76"/>
      <c r="K52" s="75">
        <f t="shared" si="6"/>
        <v>0</v>
      </c>
      <c r="L52" s="75">
        <f t="shared" si="1"/>
        <v>0</v>
      </c>
      <c r="M52" s="31">
        <f>D52*F52</f>
        <v>0</v>
      </c>
      <c r="N52" s="78"/>
      <c r="O52" s="27">
        <f t="shared" si="0"/>
        <v>0</v>
      </c>
      <c r="P52" s="81">
        <f t="shared" si="2"/>
        <v>0</v>
      </c>
    </row>
    <row r="53" spans="2:16" ht="16" thickBot="1" x14ac:dyDescent="0.4">
      <c r="B53" s="98" t="s">
        <v>164</v>
      </c>
      <c r="C53" s="102" t="s">
        <v>2</v>
      </c>
      <c r="D53" s="104">
        <v>15</v>
      </c>
      <c r="E53" s="69"/>
      <c r="F53" s="30"/>
      <c r="G53" s="62"/>
      <c r="H53" s="76"/>
      <c r="I53" s="76"/>
      <c r="J53" s="76"/>
      <c r="K53" s="75">
        <f t="shared" si="6"/>
        <v>0</v>
      </c>
      <c r="L53" s="75">
        <f t="shared" si="1"/>
        <v>0</v>
      </c>
      <c r="M53" s="31">
        <f>D53*F53</f>
        <v>0</v>
      </c>
      <c r="N53" s="78"/>
      <c r="O53" s="27">
        <f t="shared" si="0"/>
        <v>0</v>
      </c>
      <c r="P53" s="81">
        <f t="shared" si="2"/>
        <v>0</v>
      </c>
    </row>
    <row r="54" spans="2:16" ht="16" thickBot="1" x14ac:dyDescent="0.4">
      <c r="B54" s="99" t="s">
        <v>179</v>
      </c>
      <c r="C54" s="105" t="s">
        <v>25</v>
      </c>
      <c r="D54" s="103">
        <v>2.25</v>
      </c>
      <c r="E54" s="68">
        <v>5.5</v>
      </c>
      <c r="F54" s="30"/>
      <c r="G54" s="63">
        <v>9</v>
      </c>
      <c r="H54" s="76"/>
      <c r="I54" s="76"/>
      <c r="J54" s="76"/>
      <c r="K54" s="75" t="str">
        <f>IF(F54=0,"",IF(F54&gt;G54,E54,D54))</f>
        <v/>
      </c>
      <c r="L54" s="75">
        <f t="shared" ref="L54" si="12">M54</f>
        <v>0</v>
      </c>
      <c r="M54" s="31">
        <f>IF(F54=0,0,IF(F54&gt;G54,E54*F54,D54*F54))</f>
        <v>0</v>
      </c>
      <c r="N54" s="78"/>
      <c r="O54" s="27">
        <f t="shared" si="0"/>
        <v>0</v>
      </c>
      <c r="P54" s="81">
        <f t="shared" si="2"/>
        <v>0</v>
      </c>
    </row>
    <row r="55" spans="2:16" ht="16" thickBot="1" x14ac:dyDescent="0.4">
      <c r="B55" s="99" t="s">
        <v>165</v>
      </c>
      <c r="C55" s="105" t="s">
        <v>2</v>
      </c>
      <c r="D55" s="103">
        <v>11</v>
      </c>
      <c r="E55" s="68"/>
      <c r="F55" s="30"/>
      <c r="G55" s="63"/>
      <c r="H55" s="76"/>
      <c r="I55" s="76"/>
      <c r="J55" s="76"/>
      <c r="K55" s="75">
        <f t="shared" si="6"/>
        <v>0</v>
      </c>
      <c r="L55" s="75">
        <f t="shared" si="1"/>
        <v>0</v>
      </c>
      <c r="M55" s="31">
        <f>D55*F55</f>
        <v>0</v>
      </c>
      <c r="N55" s="78"/>
      <c r="O55" s="27">
        <f t="shared" si="0"/>
        <v>0</v>
      </c>
      <c r="P55" s="81">
        <f t="shared" si="2"/>
        <v>0</v>
      </c>
    </row>
    <row r="56" spans="2:16" ht="16" thickBot="1" x14ac:dyDescent="0.4">
      <c r="B56" s="99" t="s">
        <v>168</v>
      </c>
      <c r="C56" s="105" t="s">
        <v>52</v>
      </c>
      <c r="D56" s="103">
        <v>33</v>
      </c>
      <c r="E56" s="68"/>
      <c r="F56" s="30"/>
      <c r="G56" s="63"/>
      <c r="H56" s="76"/>
      <c r="I56" s="76"/>
      <c r="J56" s="76"/>
      <c r="K56" s="75">
        <f t="shared" si="6"/>
        <v>0</v>
      </c>
      <c r="L56" s="75">
        <f t="shared" si="1"/>
        <v>0</v>
      </c>
      <c r="M56" s="31">
        <f>D56*F56</f>
        <v>0</v>
      </c>
      <c r="N56" s="78"/>
      <c r="O56" s="27">
        <f t="shared" si="0"/>
        <v>0</v>
      </c>
      <c r="P56" s="81">
        <f t="shared" si="2"/>
        <v>0</v>
      </c>
    </row>
    <row r="57" spans="2:16" ht="16" thickBot="1" x14ac:dyDescent="0.4">
      <c r="B57" s="89" t="s">
        <v>102</v>
      </c>
      <c r="C57" s="32" t="s">
        <v>65</v>
      </c>
      <c r="D57" s="29">
        <v>12</v>
      </c>
      <c r="E57" s="68"/>
      <c r="F57" s="30"/>
      <c r="G57" s="62"/>
      <c r="H57" s="76"/>
      <c r="I57" s="76"/>
      <c r="J57" s="76"/>
      <c r="K57" s="75">
        <f t="shared" si="6"/>
        <v>0</v>
      </c>
      <c r="L57" s="75">
        <f t="shared" si="1"/>
        <v>0</v>
      </c>
      <c r="M57" s="31">
        <f>D57*F57</f>
        <v>0</v>
      </c>
      <c r="N57" s="78"/>
      <c r="O57" s="27">
        <f t="shared" si="0"/>
        <v>0</v>
      </c>
      <c r="P57" s="81">
        <f t="shared" si="2"/>
        <v>0</v>
      </c>
    </row>
    <row r="58" spans="2:16" ht="16" thickBot="1" x14ac:dyDescent="0.4">
      <c r="B58" s="98" t="s">
        <v>172</v>
      </c>
      <c r="C58" s="102" t="s">
        <v>2</v>
      </c>
      <c r="D58" s="103">
        <v>30</v>
      </c>
      <c r="E58" s="68"/>
      <c r="F58" s="30"/>
      <c r="G58" s="62"/>
      <c r="H58" s="76"/>
      <c r="I58" s="76"/>
      <c r="J58" s="76"/>
      <c r="K58" s="75">
        <f t="shared" si="6"/>
        <v>0</v>
      </c>
      <c r="L58" s="75">
        <f t="shared" si="1"/>
        <v>0</v>
      </c>
      <c r="M58" s="31">
        <f>D58*F58</f>
        <v>0</v>
      </c>
      <c r="N58" s="78"/>
      <c r="O58" s="27">
        <f t="shared" si="0"/>
        <v>0</v>
      </c>
      <c r="P58" s="81">
        <f t="shared" si="2"/>
        <v>0</v>
      </c>
    </row>
    <row r="59" spans="2:16" ht="16" thickBot="1" x14ac:dyDescent="0.4">
      <c r="B59" s="89" t="s">
        <v>90</v>
      </c>
      <c r="C59" s="32" t="s">
        <v>2</v>
      </c>
      <c r="D59" s="29">
        <v>20.399999999999999</v>
      </c>
      <c r="E59" s="68"/>
      <c r="F59" s="30"/>
      <c r="G59" s="62"/>
      <c r="H59" s="76"/>
      <c r="I59" s="76"/>
      <c r="J59" s="76"/>
      <c r="K59" s="75">
        <f t="shared" si="6"/>
        <v>0</v>
      </c>
      <c r="L59" s="75">
        <f t="shared" si="1"/>
        <v>0</v>
      </c>
      <c r="M59" s="31">
        <f>D59*F59</f>
        <v>0</v>
      </c>
      <c r="N59" s="78"/>
      <c r="O59" s="27">
        <f t="shared" si="0"/>
        <v>0</v>
      </c>
      <c r="P59" s="81">
        <f t="shared" si="2"/>
        <v>0</v>
      </c>
    </row>
    <row r="60" spans="2:16" ht="16.25" customHeight="1" thickBot="1" x14ac:dyDescent="0.35">
      <c r="B60" s="91" t="s">
        <v>180</v>
      </c>
      <c r="C60" s="34" t="s">
        <v>4</v>
      </c>
      <c r="D60" s="35">
        <v>50.4</v>
      </c>
      <c r="E60" s="70">
        <v>87</v>
      </c>
      <c r="F60" s="30"/>
      <c r="G60" s="60">
        <v>9</v>
      </c>
      <c r="H60" s="76"/>
      <c r="I60" s="76"/>
      <c r="J60" s="76"/>
      <c r="K60" s="75" t="str">
        <f>IF(F60=0,"",IF(F60&gt;G60,E60,D60))</f>
        <v/>
      </c>
      <c r="L60" s="75">
        <f t="shared" ref="L60" si="13">M60</f>
        <v>0</v>
      </c>
      <c r="M60" s="31">
        <f>IF(F60=0,0,IF(F60&gt;G60,E60*F60,D60*F60))</f>
        <v>0</v>
      </c>
      <c r="N60" s="78"/>
      <c r="O60" s="27">
        <f t="shared" si="0"/>
        <v>0</v>
      </c>
      <c r="P60" s="81">
        <f t="shared" si="2"/>
        <v>0</v>
      </c>
    </row>
    <row r="61" spans="2:16" ht="16.25" customHeight="1" thickBot="1" x14ac:dyDescent="0.4">
      <c r="B61" s="90" t="s">
        <v>118</v>
      </c>
      <c r="C61" s="28" t="s">
        <v>109</v>
      </c>
      <c r="D61" s="35">
        <v>10</v>
      </c>
      <c r="E61" s="70"/>
      <c r="F61" s="30"/>
      <c r="G61" s="63"/>
      <c r="H61" s="76"/>
      <c r="I61" s="76"/>
      <c r="J61" s="76"/>
      <c r="K61" s="75">
        <f t="shared" si="6"/>
        <v>0</v>
      </c>
      <c r="L61" s="75">
        <f t="shared" si="1"/>
        <v>0</v>
      </c>
      <c r="M61" s="31">
        <f>D61*F61</f>
        <v>0</v>
      </c>
      <c r="N61" s="78"/>
      <c r="O61" s="27">
        <f t="shared" si="0"/>
        <v>0</v>
      </c>
      <c r="P61" s="81">
        <f t="shared" si="2"/>
        <v>0</v>
      </c>
    </row>
    <row r="62" spans="2:16" ht="16" thickBot="1" x14ac:dyDescent="0.4">
      <c r="B62" s="89" t="s">
        <v>57</v>
      </c>
      <c r="C62" s="32" t="s">
        <v>23</v>
      </c>
      <c r="D62" s="29">
        <v>12</v>
      </c>
      <c r="E62" s="68"/>
      <c r="F62" s="30"/>
      <c r="G62" s="62"/>
      <c r="H62" s="76"/>
      <c r="I62" s="76"/>
      <c r="J62" s="76"/>
      <c r="K62" s="75">
        <f t="shared" si="6"/>
        <v>0</v>
      </c>
      <c r="L62" s="75">
        <f t="shared" si="1"/>
        <v>0</v>
      </c>
      <c r="M62" s="31">
        <f>D62*F62</f>
        <v>0</v>
      </c>
      <c r="N62" s="78"/>
      <c r="O62" s="27">
        <f t="shared" si="0"/>
        <v>0</v>
      </c>
      <c r="P62" s="81">
        <f t="shared" si="2"/>
        <v>0</v>
      </c>
    </row>
    <row r="63" spans="2:16" ht="16" thickBot="1" x14ac:dyDescent="0.4">
      <c r="B63" s="90" t="s">
        <v>59</v>
      </c>
      <c r="C63" s="28" t="s">
        <v>2</v>
      </c>
      <c r="D63" s="29">
        <v>5</v>
      </c>
      <c r="E63" s="68"/>
      <c r="F63" s="30"/>
      <c r="G63" s="63"/>
      <c r="H63" s="76"/>
      <c r="I63" s="76"/>
      <c r="J63" s="76"/>
      <c r="K63" s="75">
        <f t="shared" si="6"/>
        <v>0</v>
      </c>
      <c r="L63" s="75">
        <f t="shared" si="1"/>
        <v>0</v>
      </c>
      <c r="M63" s="31">
        <f>D63*F63</f>
        <v>0</v>
      </c>
      <c r="N63" s="78"/>
      <c r="O63" s="27">
        <f t="shared" si="0"/>
        <v>0</v>
      </c>
      <c r="P63" s="81">
        <f t="shared" si="2"/>
        <v>0</v>
      </c>
    </row>
    <row r="64" spans="2:16" ht="16" thickBot="1" x14ac:dyDescent="0.4">
      <c r="B64" s="99" t="s">
        <v>181</v>
      </c>
      <c r="C64" s="105" t="s">
        <v>4</v>
      </c>
      <c r="D64" s="104">
        <v>10</v>
      </c>
      <c r="E64" s="69">
        <v>15</v>
      </c>
      <c r="F64" s="30"/>
      <c r="G64" s="63">
        <v>9</v>
      </c>
      <c r="H64" s="76"/>
      <c r="I64" s="76"/>
      <c r="J64" s="76"/>
      <c r="K64" s="75" t="str">
        <f>IF(F64=0,"",IF(F64&gt;G60,E64,D64))</f>
        <v/>
      </c>
      <c r="L64" s="75">
        <f t="shared" ref="L64" si="14">M64</f>
        <v>0</v>
      </c>
      <c r="M64" s="31">
        <f>IF(F64=0,0,IF(F64&gt;G60,E64*F64,D64*F64))</f>
        <v>0</v>
      </c>
      <c r="N64" s="78"/>
      <c r="O64" s="27">
        <f t="shared" si="0"/>
        <v>0</v>
      </c>
      <c r="P64" s="81">
        <f t="shared" si="2"/>
        <v>0</v>
      </c>
    </row>
    <row r="65" spans="2:16" ht="16" thickBot="1" x14ac:dyDescent="0.4">
      <c r="B65" s="90" t="s">
        <v>69</v>
      </c>
      <c r="C65" s="28" t="s">
        <v>2</v>
      </c>
      <c r="D65" s="29">
        <v>50</v>
      </c>
      <c r="E65" s="68"/>
      <c r="F65" s="30"/>
      <c r="G65" s="63"/>
      <c r="H65" s="76"/>
      <c r="I65" s="76"/>
      <c r="J65" s="76"/>
      <c r="K65" s="75">
        <f t="shared" si="6"/>
        <v>0</v>
      </c>
      <c r="L65" s="75">
        <f t="shared" si="1"/>
        <v>0</v>
      </c>
      <c r="M65" s="31">
        <f>D65*F65</f>
        <v>0</v>
      </c>
      <c r="N65" s="78"/>
      <c r="O65" s="27">
        <f t="shared" si="0"/>
        <v>0</v>
      </c>
      <c r="P65" s="81">
        <f t="shared" si="2"/>
        <v>0</v>
      </c>
    </row>
    <row r="66" spans="2:16" ht="26" thickTop="1" thickBot="1" x14ac:dyDescent="0.35">
      <c r="B66" s="189" t="s">
        <v>114</v>
      </c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1"/>
    </row>
    <row r="67" spans="2:16" s="37" customFormat="1" ht="21.65" customHeight="1" thickTop="1" thickBot="1" x14ac:dyDescent="0.45">
      <c r="B67" s="36" t="s">
        <v>63</v>
      </c>
      <c r="C67" s="147" t="s">
        <v>184</v>
      </c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9"/>
    </row>
    <row r="68" spans="2:16" s="42" customFormat="1" ht="78.5" thickTop="1" thickBot="1" x14ac:dyDescent="0.4">
      <c r="B68" s="38" t="s">
        <v>60</v>
      </c>
      <c r="C68" s="39" t="s">
        <v>61</v>
      </c>
      <c r="D68" s="40" t="s">
        <v>0</v>
      </c>
      <c r="E68" s="66" t="s">
        <v>129</v>
      </c>
      <c r="F68" s="40" t="s">
        <v>62</v>
      </c>
      <c r="G68" s="20" t="s">
        <v>140</v>
      </c>
      <c r="H68" s="20" t="s">
        <v>129</v>
      </c>
      <c r="I68" s="20" t="s">
        <v>129</v>
      </c>
      <c r="J68" s="20" t="s">
        <v>129</v>
      </c>
      <c r="K68" s="57" t="s">
        <v>130</v>
      </c>
      <c r="L68" s="57" t="s">
        <v>131</v>
      </c>
      <c r="M68" s="20" t="s">
        <v>129</v>
      </c>
      <c r="N68" s="41" t="s">
        <v>119</v>
      </c>
      <c r="O68" s="41" t="s">
        <v>120</v>
      </c>
      <c r="P68" s="41" t="s">
        <v>121</v>
      </c>
    </row>
    <row r="69" spans="2:16" ht="16.5" thickTop="1" thickBot="1" x14ac:dyDescent="0.4">
      <c r="B69" s="43" t="s">
        <v>1</v>
      </c>
      <c r="C69" s="44" t="s">
        <v>2</v>
      </c>
      <c r="D69" s="45">
        <v>1</v>
      </c>
      <c r="E69" s="67"/>
      <c r="F69" s="25"/>
      <c r="G69" s="61"/>
      <c r="H69" s="26">
        <f t="shared" ref="H69:H112" si="15">IF($C$114&gt;0.2499,1*D69,0)</f>
        <v>0</v>
      </c>
      <c r="I69" s="26">
        <f t="shared" ref="I69:I112" si="16">IF($C$114&gt;0.4999,1*D69,0)</f>
        <v>0</v>
      </c>
      <c r="J69" s="26">
        <f t="shared" ref="J69:J112" si="17">IF($C$114&gt;0.7499,1*D69,0)</f>
        <v>0</v>
      </c>
      <c r="K69" s="77" t="str">
        <f>IF(F69=0,"",J69+I69+H69+D69)</f>
        <v/>
      </c>
      <c r="L69" s="77" t="str">
        <f>IF(ISBLANK(F69),"",K69*F69)</f>
        <v/>
      </c>
      <c r="M69" s="31">
        <f>D69*F69</f>
        <v>0</v>
      </c>
      <c r="N69" s="78"/>
      <c r="O69" s="46">
        <f>F69*N69</f>
        <v>0</v>
      </c>
      <c r="P69" s="82">
        <f>IF(N69="",0,O69-L69)</f>
        <v>0</v>
      </c>
    </row>
    <row r="70" spans="2:16" ht="16" thickBot="1" x14ac:dyDescent="0.4">
      <c r="B70" s="47" t="s">
        <v>3</v>
      </c>
      <c r="C70" s="48" t="s">
        <v>4</v>
      </c>
      <c r="D70" s="45">
        <v>1</v>
      </c>
      <c r="E70" s="67"/>
      <c r="F70" s="25"/>
      <c r="G70" s="63"/>
      <c r="H70" s="26">
        <f t="shared" si="15"/>
        <v>0</v>
      </c>
      <c r="I70" s="26">
        <f t="shared" si="16"/>
        <v>0</v>
      </c>
      <c r="J70" s="26">
        <f t="shared" si="17"/>
        <v>0</v>
      </c>
      <c r="K70" s="77" t="str">
        <f t="shared" ref="K70:K112" si="18">IF(F70=0,"",J70+I70+H70+D70)</f>
        <v/>
      </c>
      <c r="L70" s="77" t="str">
        <f>IF(ISBLANK(F70),"",K70*F70)</f>
        <v/>
      </c>
      <c r="M70" s="31">
        <f t="shared" ref="M70:M112" si="19">D70*F70</f>
        <v>0</v>
      </c>
      <c r="N70" s="78"/>
      <c r="O70" s="46">
        <f t="shared" ref="O70:O112" si="20">F70*N70</f>
        <v>0</v>
      </c>
      <c r="P70" s="82">
        <f t="shared" ref="P70:P112" si="21">IF(N70="",0,O70-L70)</f>
        <v>0</v>
      </c>
    </row>
    <row r="71" spans="2:16" ht="16" thickBot="1" x14ac:dyDescent="0.4">
      <c r="B71" s="47" t="s">
        <v>5</v>
      </c>
      <c r="C71" s="48" t="s">
        <v>4</v>
      </c>
      <c r="D71" s="45">
        <v>0.2</v>
      </c>
      <c r="E71" s="67"/>
      <c r="F71" s="25"/>
      <c r="G71" s="63"/>
      <c r="H71" s="26">
        <f t="shared" si="15"/>
        <v>0</v>
      </c>
      <c r="I71" s="26">
        <f t="shared" si="16"/>
        <v>0</v>
      </c>
      <c r="J71" s="26">
        <f t="shared" si="17"/>
        <v>0</v>
      </c>
      <c r="K71" s="77" t="str">
        <f t="shared" si="18"/>
        <v/>
      </c>
      <c r="L71" s="77" t="str">
        <f t="shared" ref="L71:L112" si="22">IF(ISBLANK(F71),"",K71*F71)</f>
        <v/>
      </c>
      <c r="M71" s="31">
        <f t="shared" si="19"/>
        <v>0</v>
      </c>
      <c r="N71" s="78"/>
      <c r="O71" s="46">
        <f t="shared" si="20"/>
        <v>0</v>
      </c>
      <c r="P71" s="82">
        <f t="shared" si="21"/>
        <v>0</v>
      </c>
    </row>
    <row r="72" spans="2:16" ht="16" thickBot="1" x14ac:dyDescent="0.4">
      <c r="B72" s="47" t="s">
        <v>6</v>
      </c>
      <c r="C72" s="48" t="s">
        <v>7</v>
      </c>
      <c r="D72" s="45">
        <v>2.5499999999999998</v>
      </c>
      <c r="E72" s="67"/>
      <c r="F72" s="25"/>
      <c r="G72" s="63"/>
      <c r="H72" s="26">
        <f t="shared" si="15"/>
        <v>0</v>
      </c>
      <c r="I72" s="26">
        <f t="shared" si="16"/>
        <v>0</v>
      </c>
      <c r="J72" s="26">
        <f t="shared" si="17"/>
        <v>0</v>
      </c>
      <c r="K72" s="77" t="str">
        <f t="shared" si="18"/>
        <v/>
      </c>
      <c r="L72" s="77" t="str">
        <f t="shared" si="22"/>
        <v/>
      </c>
      <c r="M72" s="31">
        <f t="shared" si="19"/>
        <v>0</v>
      </c>
      <c r="N72" s="78"/>
      <c r="O72" s="46">
        <f t="shared" si="20"/>
        <v>0</v>
      </c>
      <c r="P72" s="82">
        <f t="shared" si="21"/>
        <v>0</v>
      </c>
    </row>
    <row r="73" spans="2:16" ht="16" thickBot="1" x14ac:dyDescent="0.4">
      <c r="B73" s="47" t="s">
        <v>5</v>
      </c>
      <c r="C73" s="48" t="s">
        <v>77</v>
      </c>
      <c r="D73" s="45">
        <v>4.95</v>
      </c>
      <c r="E73" s="67"/>
      <c r="F73" s="25"/>
      <c r="G73" s="63"/>
      <c r="H73" s="26">
        <f t="shared" si="15"/>
        <v>0</v>
      </c>
      <c r="I73" s="26">
        <f t="shared" si="16"/>
        <v>0</v>
      </c>
      <c r="J73" s="26">
        <f t="shared" si="17"/>
        <v>0</v>
      </c>
      <c r="K73" s="77" t="str">
        <f t="shared" si="18"/>
        <v/>
      </c>
      <c r="L73" s="77" t="str">
        <f t="shared" si="22"/>
        <v/>
      </c>
      <c r="M73" s="31">
        <f t="shared" si="19"/>
        <v>0</v>
      </c>
      <c r="N73" s="78"/>
      <c r="O73" s="46">
        <f t="shared" si="20"/>
        <v>0</v>
      </c>
      <c r="P73" s="82">
        <f t="shared" si="21"/>
        <v>0</v>
      </c>
    </row>
    <row r="74" spans="2:16" ht="16" thickBot="1" x14ac:dyDescent="0.4">
      <c r="B74" s="47" t="s">
        <v>6</v>
      </c>
      <c r="C74" s="48" t="s">
        <v>76</v>
      </c>
      <c r="D74" s="45">
        <v>23.13</v>
      </c>
      <c r="E74" s="67"/>
      <c r="F74" s="25"/>
      <c r="G74" s="63"/>
      <c r="H74" s="26">
        <f t="shared" si="15"/>
        <v>0</v>
      </c>
      <c r="I74" s="26">
        <f t="shared" si="16"/>
        <v>0</v>
      </c>
      <c r="J74" s="26">
        <f t="shared" si="17"/>
        <v>0</v>
      </c>
      <c r="K74" s="77" t="str">
        <f t="shared" si="18"/>
        <v/>
      </c>
      <c r="L74" s="77" t="str">
        <f t="shared" si="22"/>
        <v/>
      </c>
      <c r="M74" s="31">
        <f t="shared" si="19"/>
        <v>0</v>
      </c>
      <c r="N74" s="78"/>
      <c r="O74" s="46">
        <f t="shared" si="20"/>
        <v>0</v>
      </c>
      <c r="P74" s="82">
        <f t="shared" si="21"/>
        <v>0</v>
      </c>
    </row>
    <row r="75" spans="2:16" ht="16" thickBot="1" x14ac:dyDescent="0.4">
      <c r="B75" s="47" t="s">
        <v>8</v>
      </c>
      <c r="C75" s="48" t="s">
        <v>9</v>
      </c>
      <c r="D75" s="45">
        <v>0.5</v>
      </c>
      <c r="E75" s="67"/>
      <c r="F75" s="25"/>
      <c r="G75" s="63"/>
      <c r="H75" s="26">
        <f t="shared" si="15"/>
        <v>0</v>
      </c>
      <c r="I75" s="26">
        <f t="shared" si="16"/>
        <v>0</v>
      </c>
      <c r="J75" s="26">
        <f t="shared" si="17"/>
        <v>0</v>
      </c>
      <c r="K75" s="77" t="str">
        <f t="shared" si="18"/>
        <v/>
      </c>
      <c r="L75" s="77" t="str">
        <f t="shared" si="22"/>
        <v/>
      </c>
      <c r="M75" s="31">
        <f t="shared" si="19"/>
        <v>0</v>
      </c>
      <c r="N75" s="78"/>
      <c r="O75" s="46">
        <f t="shared" si="20"/>
        <v>0</v>
      </c>
      <c r="P75" s="82">
        <f t="shared" si="21"/>
        <v>0</v>
      </c>
    </row>
    <row r="76" spans="2:16" ht="16" thickBot="1" x14ac:dyDescent="0.4">
      <c r="B76" s="47" t="s">
        <v>8</v>
      </c>
      <c r="C76" s="48" t="s">
        <v>2</v>
      </c>
      <c r="D76" s="45">
        <v>2.5</v>
      </c>
      <c r="E76" s="67"/>
      <c r="F76" s="25"/>
      <c r="G76" s="63"/>
      <c r="H76" s="26">
        <f t="shared" si="15"/>
        <v>0</v>
      </c>
      <c r="I76" s="26">
        <f t="shared" si="16"/>
        <v>0</v>
      </c>
      <c r="J76" s="26">
        <f t="shared" si="17"/>
        <v>0</v>
      </c>
      <c r="K76" s="77" t="str">
        <f t="shared" si="18"/>
        <v/>
      </c>
      <c r="L76" s="77" t="str">
        <f t="shared" si="22"/>
        <v/>
      </c>
      <c r="M76" s="31">
        <f t="shared" si="19"/>
        <v>0</v>
      </c>
      <c r="N76" s="78"/>
      <c r="O76" s="46">
        <f t="shared" si="20"/>
        <v>0</v>
      </c>
      <c r="P76" s="82">
        <f t="shared" si="21"/>
        <v>0</v>
      </c>
    </row>
    <row r="77" spans="2:16" ht="16" thickBot="1" x14ac:dyDescent="0.4">
      <c r="B77" s="49" t="s">
        <v>10</v>
      </c>
      <c r="C77" s="50" t="s">
        <v>65</v>
      </c>
      <c r="D77" s="45">
        <v>2.5</v>
      </c>
      <c r="E77" s="67"/>
      <c r="F77" s="25"/>
      <c r="G77" s="62"/>
      <c r="H77" s="26">
        <f t="shared" si="15"/>
        <v>0</v>
      </c>
      <c r="I77" s="26">
        <f t="shared" si="16"/>
        <v>0</v>
      </c>
      <c r="J77" s="26">
        <f t="shared" si="17"/>
        <v>0</v>
      </c>
      <c r="K77" s="77" t="str">
        <f t="shared" si="18"/>
        <v/>
      </c>
      <c r="L77" s="77" t="str">
        <f t="shared" si="22"/>
        <v/>
      </c>
      <c r="M77" s="31">
        <f t="shared" si="19"/>
        <v>0</v>
      </c>
      <c r="N77" s="78"/>
      <c r="O77" s="46">
        <f t="shared" si="20"/>
        <v>0</v>
      </c>
      <c r="P77" s="82">
        <f t="shared" si="21"/>
        <v>0</v>
      </c>
    </row>
    <row r="78" spans="2:16" ht="16" thickBot="1" x14ac:dyDescent="0.4">
      <c r="B78" s="47" t="s">
        <v>13</v>
      </c>
      <c r="C78" s="48" t="s">
        <v>2</v>
      </c>
      <c r="D78" s="45">
        <v>0.5</v>
      </c>
      <c r="E78" s="67"/>
      <c r="F78" s="25"/>
      <c r="G78" s="63"/>
      <c r="H78" s="26">
        <f t="shared" si="15"/>
        <v>0</v>
      </c>
      <c r="I78" s="26">
        <f t="shared" si="16"/>
        <v>0</v>
      </c>
      <c r="J78" s="26">
        <f t="shared" si="17"/>
        <v>0</v>
      </c>
      <c r="K78" s="77" t="str">
        <f t="shared" si="18"/>
        <v/>
      </c>
      <c r="L78" s="77" t="str">
        <f t="shared" si="22"/>
        <v/>
      </c>
      <c r="M78" s="31">
        <f t="shared" si="19"/>
        <v>0</v>
      </c>
      <c r="N78" s="78"/>
      <c r="O78" s="46">
        <f t="shared" si="20"/>
        <v>0</v>
      </c>
      <c r="P78" s="82">
        <f t="shared" si="21"/>
        <v>0</v>
      </c>
    </row>
    <row r="79" spans="2:16" ht="16" thickBot="1" x14ac:dyDescent="0.4">
      <c r="B79" s="47" t="s">
        <v>14</v>
      </c>
      <c r="C79" s="48" t="s">
        <v>2</v>
      </c>
      <c r="D79" s="45">
        <v>0.5</v>
      </c>
      <c r="E79" s="67"/>
      <c r="F79" s="25"/>
      <c r="G79" s="63"/>
      <c r="H79" s="26">
        <f t="shared" si="15"/>
        <v>0</v>
      </c>
      <c r="I79" s="26">
        <f t="shared" si="16"/>
        <v>0</v>
      </c>
      <c r="J79" s="26">
        <f t="shared" si="17"/>
        <v>0</v>
      </c>
      <c r="K79" s="77" t="str">
        <f t="shared" si="18"/>
        <v/>
      </c>
      <c r="L79" s="77" t="str">
        <f t="shared" si="22"/>
        <v/>
      </c>
      <c r="M79" s="31">
        <f t="shared" si="19"/>
        <v>0</v>
      </c>
      <c r="N79" s="78"/>
      <c r="O79" s="46">
        <f t="shared" si="20"/>
        <v>0</v>
      </c>
      <c r="P79" s="82">
        <f t="shared" si="21"/>
        <v>0</v>
      </c>
    </row>
    <row r="80" spans="2:16" ht="16" thickBot="1" x14ac:dyDescent="0.4">
      <c r="B80" s="47" t="s">
        <v>98</v>
      </c>
      <c r="C80" s="48" t="s">
        <v>100</v>
      </c>
      <c r="D80" s="45">
        <v>1.5</v>
      </c>
      <c r="E80" s="67"/>
      <c r="F80" s="25"/>
      <c r="G80" s="63"/>
      <c r="H80" s="26">
        <f t="shared" si="15"/>
        <v>0</v>
      </c>
      <c r="I80" s="26">
        <f t="shared" si="16"/>
        <v>0</v>
      </c>
      <c r="J80" s="26">
        <f t="shared" si="17"/>
        <v>0</v>
      </c>
      <c r="K80" s="77" t="str">
        <f t="shared" si="18"/>
        <v/>
      </c>
      <c r="L80" s="77" t="str">
        <f t="shared" si="22"/>
        <v/>
      </c>
      <c r="M80" s="31">
        <f t="shared" si="19"/>
        <v>0</v>
      </c>
      <c r="N80" s="78"/>
      <c r="O80" s="46">
        <f t="shared" si="20"/>
        <v>0</v>
      </c>
      <c r="P80" s="82">
        <f t="shared" si="21"/>
        <v>0</v>
      </c>
    </row>
    <row r="81" spans="2:16" ht="16" thickBot="1" x14ac:dyDescent="0.4">
      <c r="B81" s="47" t="s">
        <v>15</v>
      </c>
      <c r="C81" s="48" t="s">
        <v>4</v>
      </c>
      <c r="D81" s="45">
        <v>0.75</v>
      </c>
      <c r="E81" s="67"/>
      <c r="F81" s="25"/>
      <c r="G81" s="63"/>
      <c r="H81" s="26">
        <f t="shared" si="15"/>
        <v>0</v>
      </c>
      <c r="I81" s="26">
        <f t="shared" si="16"/>
        <v>0</v>
      </c>
      <c r="J81" s="26">
        <f t="shared" si="17"/>
        <v>0</v>
      </c>
      <c r="K81" s="77" t="str">
        <f t="shared" si="18"/>
        <v/>
      </c>
      <c r="L81" s="77" t="str">
        <f t="shared" si="22"/>
        <v/>
      </c>
      <c r="M81" s="31">
        <f t="shared" si="19"/>
        <v>0</v>
      </c>
      <c r="N81" s="78"/>
      <c r="O81" s="46">
        <f t="shared" si="20"/>
        <v>0</v>
      </c>
      <c r="P81" s="82">
        <f t="shared" si="21"/>
        <v>0</v>
      </c>
    </row>
    <row r="82" spans="2:16" ht="16" thickBot="1" x14ac:dyDescent="0.4">
      <c r="B82" s="47" t="s">
        <v>16</v>
      </c>
      <c r="C82" s="48" t="s">
        <v>99</v>
      </c>
      <c r="D82" s="45">
        <v>0.75</v>
      </c>
      <c r="E82" s="67"/>
      <c r="F82" s="25"/>
      <c r="G82" s="63"/>
      <c r="H82" s="26">
        <f t="shared" si="15"/>
        <v>0</v>
      </c>
      <c r="I82" s="26">
        <f t="shared" si="16"/>
        <v>0</v>
      </c>
      <c r="J82" s="26">
        <f t="shared" si="17"/>
        <v>0</v>
      </c>
      <c r="K82" s="77" t="str">
        <f t="shared" si="18"/>
        <v/>
      </c>
      <c r="L82" s="77" t="str">
        <f t="shared" si="22"/>
        <v/>
      </c>
      <c r="M82" s="31">
        <f t="shared" si="19"/>
        <v>0</v>
      </c>
      <c r="N82" s="78"/>
      <c r="O82" s="46">
        <f t="shared" si="20"/>
        <v>0</v>
      </c>
      <c r="P82" s="82">
        <f t="shared" si="21"/>
        <v>0</v>
      </c>
    </row>
    <row r="83" spans="2:16" ht="16" thickBot="1" x14ac:dyDescent="0.4">
      <c r="B83" s="49" t="s">
        <v>17</v>
      </c>
      <c r="C83" s="50" t="s">
        <v>4</v>
      </c>
      <c r="D83" s="45">
        <v>2.5</v>
      </c>
      <c r="E83" s="67"/>
      <c r="F83" s="25"/>
      <c r="G83" s="62"/>
      <c r="H83" s="26">
        <f t="shared" si="15"/>
        <v>0</v>
      </c>
      <c r="I83" s="26">
        <f t="shared" si="16"/>
        <v>0</v>
      </c>
      <c r="J83" s="26">
        <f t="shared" si="17"/>
        <v>0</v>
      </c>
      <c r="K83" s="77" t="str">
        <f t="shared" si="18"/>
        <v/>
      </c>
      <c r="L83" s="77" t="str">
        <f t="shared" si="22"/>
        <v/>
      </c>
      <c r="M83" s="31">
        <f t="shared" si="19"/>
        <v>0</v>
      </c>
      <c r="N83" s="78"/>
      <c r="O83" s="46">
        <f t="shared" si="20"/>
        <v>0</v>
      </c>
      <c r="P83" s="82">
        <f t="shared" si="21"/>
        <v>0</v>
      </c>
    </row>
    <row r="84" spans="2:16" ht="16" thickBot="1" x14ac:dyDescent="0.4">
      <c r="B84" s="100" t="s">
        <v>159</v>
      </c>
      <c r="C84" s="105" t="s">
        <v>4</v>
      </c>
      <c r="D84" s="106">
        <v>2</v>
      </c>
      <c r="E84" s="67"/>
      <c r="F84" s="25"/>
      <c r="G84" s="63"/>
      <c r="H84" s="26">
        <f t="shared" si="15"/>
        <v>0</v>
      </c>
      <c r="I84" s="26">
        <f t="shared" si="16"/>
        <v>0</v>
      </c>
      <c r="J84" s="26">
        <f t="shared" si="17"/>
        <v>0</v>
      </c>
      <c r="K84" s="77" t="str">
        <f t="shared" si="18"/>
        <v/>
      </c>
      <c r="L84" s="77" t="str">
        <f t="shared" si="22"/>
        <v/>
      </c>
      <c r="M84" s="31">
        <f t="shared" si="19"/>
        <v>0</v>
      </c>
      <c r="N84" s="78"/>
      <c r="O84" s="46">
        <f t="shared" si="20"/>
        <v>0</v>
      </c>
      <c r="P84" s="82">
        <f t="shared" si="21"/>
        <v>0</v>
      </c>
    </row>
    <row r="85" spans="2:16" ht="16" thickBot="1" x14ac:dyDescent="0.4">
      <c r="B85" s="47" t="s">
        <v>154</v>
      </c>
      <c r="C85" s="48" t="s">
        <v>2</v>
      </c>
      <c r="D85" s="45">
        <v>0.5</v>
      </c>
      <c r="E85" s="67"/>
      <c r="F85" s="25"/>
      <c r="G85" s="63"/>
      <c r="H85" s="26">
        <f t="shared" si="15"/>
        <v>0</v>
      </c>
      <c r="I85" s="26">
        <f t="shared" si="16"/>
        <v>0</v>
      </c>
      <c r="J85" s="26">
        <f t="shared" si="17"/>
        <v>0</v>
      </c>
      <c r="K85" s="77" t="str">
        <f t="shared" si="18"/>
        <v/>
      </c>
      <c r="L85" s="77" t="str">
        <f t="shared" si="22"/>
        <v/>
      </c>
      <c r="M85" s="31">
        <f t="shared" si="19"/>
        <v>0</v>
      </c>
      <c r="N85" s="78"/>
      <c r="O85" s="46">
        <f t="shared" si="20"/>
        <v>0</v>
      </c>
      <c r="P85" s="82">
        <f t="shared" si="21"/>
        <v>0</v>
      </c>
    </row>
    <row r="86" spans="2:16" ht="16" thickBot="1" x14ac:dyDescent="0.4">
      <c r="B86" s="47" t="s">
        <v>26</v>
      </c>
      <c r="C86" s="48" t="s">
        <v>27</v>
      </c>
      <c r="D86" s="45">
        <v>1.5</v>
      </c>
      <c r="E86" s="67"/>
      <c r="F86" s="25"/>
      <c r="G86" s="63"/>
      <c r="H86" s="26">
        <f t="shared" si="15"/>
        <v>0</v>
      </c>
      <c r="I86" s="26">
        <f t="shared" si="16"/>
        <v>0</v>
      </c>
      <c r="J86" s="26">
        <f t="shared" si="17"/>
        <v>0</v>
      </c>
      <c r="K86" s="77" t="str">
        <f t="shared" si="18"/>
        <v/>
      </c>
      <c r="L86" s="77" t="str">
        <f t="shared" si="22"/>
        <v/>
      </c>
      <c r="M86" s="31">
        <f t="shared" si="19"/>
        <v>0</v>
      </c>
      <c r="N86" s="78"/>
      <c r="O86" s="46">
        <f t="shared" si="20"/>
        <v>0</v>
      </c>
      <c r="P86" s="82">
        <f t="shared" si="21"/>
        <v>0</v>
      </c>
    </row>
    <row r="87" spans="2:16" ht="16" thickBot="1" x14ac:dyDescent="0.4">
      <c r="B87" s="47" t="s">
        <v>78</v>
      </c>
      <c r="C87" s="48" t="s">
        <v>2</v>
      </c>
      <c r="D87" s="45">
        <v>1.25</v>
      </c>
      <c r="E87" s="67"/>
      <c r="F87" s="25"/>
      <c r="G87" s="63"/>
      <c r="H87" s="26">
        <f t="shared" si="15"/>
        <v>0</v>
      </c>
      <c r="I87" s="26">
        <f t="shared" si="16"/>
        <v>0</v>
      </c>
      <c r="J87" s="26">
        <f t="shared" si="17"/>
        <v>0</v>
      </c>
      <c r="K87" s="77" t="str">
        <f t="shared" si="18"/>
        <v/>
      </c>
      <c r="L87" s="77" t="str">
        <f t="shared" si="22"/>
        <v/>
      </c>
      <c r="M87" s="31">
        <f t="shared" si="19"/>
        <v>0</v>
      </c>
      <c r="N87" s="78"/>
      <c r="O87" s="46">
        <f t="shared" si="20"/>
        <v>0</v>
      </c>
      <c r="P87" s="82">
        <f t="shared" si="21"/>
        <v>0</v>
      </c>
    </row>
    <row r="88" spans="2:16" ht="16" thickBot="1" x14ac:dyDescent="0.4">
      <c r="B88" s="47" t="s">
        <v>28</v>
      </c>
      <c r="C88" s="48" t="s">
        <v>4</v>
      </c>
      <c r="D88" s="45">
        <v>0.5</v>
      </c>
      <c r="E88" s="67"/>
      <c r="F88" s="25"/>
      <c r="G88" s="63"/>
      <c r="H88" s="26">
        <f t="shared" si="15"/>
        <v>0</v>
      </c>
      <c r="I88" s="26">
        <f t="shared" si="16"/>
        <v>0</v>
      </c>
      <c r="J88" s="26">
        <f t="shared" si="17"/>
        <v>0</v>
      </c>
      <c r="K88" s="77" t="str">
        <f t="shared" si="18"/>
        <v/>
      </c>
      <c r="L88" s="77" t="str">
        <f t="shared" si="22"/>
        <v/>
      </c>
      <c r="M88" s="31">
        <f t="shared" si="19"/>
        <v>0</v>
      </c>
      <c r="N88" s="78"/>
      <c r="O88" s="46">
        <f t="shared" si="20"/>
        <v>0</v>
      </c>
      <c r="P88" s="82">
        <f t="shared" si="21"/>
        <v>0</v>
      </c>
    </row>
    <row r="89" spans="2:16" s="51" customFormat="1" ht="16" thickBot="1" x14ac:dyDescent="0.4">
      <c r="B89" s="47" t="s">
        <v>28</v>
      </c>
      <c r="C89" s="48" t="s">
        <v>7</v>
      </c>
      <c r="D89" s="45">
        <v>7</v>
      </c>
      <c r="E89" s="67"/>
      <c r="F89" s="25"/>
      <c r="G89" s="63"/>
      <c r="H89" s="26">
        <f t="shared" si="15"/>
        <v>0</v>
      </c>
      <c r="I89" s="26">
        <f t="shared" si="16"/>
        <v>0</v>
      </c>
      <c r="J89" s="26">
        <f t="shared" si="17"/>
        <v>0</v>
      </c>
      <c r="K89" s="77" t="str">
        <f t="shared" si="18"/>
        <v/>
      </c>
      <c r="L89" s="77" t="str">
        <f t="shared" si="22"/>
        <v/>
      </c>
      <c r="M89" s="31">
        <f t="shared" si="19"/>
        <v>0</v>
      </c>
      <c r="N89" s="78"/>
      <c r="O89" s="46">
        <f t="shared" si="20"/>
        <v>0</v>
      </c>
      <c r="P89" s="82">
        <f t="shared" si="21"/>
        <v>0</v>
      </c>
    </row>
    <row r="90" spans="2:16" ht="16" thickBot="1" x14ac:dyDescent="0.4">
      <c r="B90" s="49" t="s">
        <v>29</v>
      </c>
      <c r="C90" s="50" t="s">
        <v>23</v>
      </c>
      <c r="D90" s="45">
        <v>0.75</v>
      </c>
      <c r="E90" s="67"/>
      <c r="F90" s="25"/>
      <c r="G90" s="62"/>
      <c r="H90" s="26">
        <f t="shared" si="15"/>
        <v>0</v>
      </c>
      <c r="I90" s="26">
        <f t="shared" si="16"/>
        <v>0</v>
      </c>
      <c r="J90" s="26">
        <f t="shared" si="17"/>
        <v>0</v>
      </c>
      <c r="K90" s="77" t="str">
        <f t="shared" si="18"/>
        <v/>
      </c>
      <c r="L90" s="77" t="str">
        <f t="shared" si="22"/>
        <v/>
      </c>
      <c r="M90" s="31">
        <f t="shared" si="19"/>
        <v>0</v>
      </c>
      <c r="N90" s="78"/>
      <c r="O90" s="46">
        <f t="shared" si="20"/>
        <v>0</v>
      </c>
      <c r="P90" s="82">
        <f t="shared" si="21"/>
        <v>0</v>
      </c>
    </row>
    <row r="91" spans="2:16" ht="16" thickBot="1" x14ac:dyDescent="0.4">
      <c r="B91" s="49" t="s">
        <v>30</v>
      </c>
      <c r="C91" s="50" t="s">
        <v>2</v>
      </c>
      <c r="D91" s="45">
        <v>2.5</v>
      </c>
      <c r="E91" s="67"/>
      <c r="F91" s="25"/>
      <c r="G91" s="62"/>
      <c r="H91" s="26">
        <f t="shared" si="15"/>
        <v>0</v>
      </c>
      <c r="I91" s="26">
        <f t="shared" si="16"/>
        <v>0</v>
      </c>
      <c r="J91" s="26">
        <f t="shared" si="17"/>
        <v>0</v>
      </c>
      <c r="K91" s="77" t="str">
        <f t="shared" si="18"/>
        <v/>
      </c>
      <c r="L91" s="77" t="str">
        <f t="shared" si="22"/>
        <v/>
      </c>
      <c r="M91" s="31">
        <f t="shared" si="19"/>
        <v>0</v>
      </c>
      <c r="N91" s="78"/>
      <c r="O91" s="46">
        <f t="shared" si="20"/>
        <v>0</v>
      </c>
      <c r="P91" s="82">
        <f t="shared" si="21"/>
        <v>0</v>
      </c>
    </row>
    <row r="92" spans="2:16" ht="16" thickBot="1" x14ac:dyDescent="0.4">
      <c r="B92" s="49" t="s">
        <v>31</v>
      </c>
      <c r="C92" s="50" t="s">
        <v>74</v>
      </c>
      <c r="D92" s="45">
        <v>12</v>
      </c>
      <c r="E92" s="67"/>
      <c r="F92" s="25"/>
      <c r="G92" s="62"/>
      <c r="H92" s="26">
        <f t="shared" si="15"/>
        <v>0</v>
      </c>
      <c r="I92" s="26">
        <f t="shared" si="16"/>
        <v>0</v>
      </c>
      <c r="J92" s="26">
        <f t="shared" si="17"/>
        <v>0</v>
      </c>
      <c r="K92" s="77" t="str">
        <f t="shared" si="18"/>
        <v/>
      </c>
      <c r="L92" s="77" t="str">
        <f t="shared" si="22"/>
        <v/>
      </c>
      <c r="M92" s="31">
        <f t="shared" si="19"/>
        <v>0</v>
      </c>
      <c r="N92" s="78"/>
      <c r="O92" s="46">
        <f t="shared" si="20"/>
        <v>0</v>
      </c>
      <c r="P92" s="82">
        <f t="shared" si="21"/>
        <v>0</v>
      </c>
    </row>
    <row r="93" spans="2:16" ht="16" thickBot="1" x14ac:dyDescent="0.4">
      <c r="B93" s="47" t="s">
        <v>32</v>
      </c>
      <c r="C93" s="48" t="s">
        <v>4</v>
      </c>
      <c r="D93" s="45">
        <v>0.75</v>
      </c>
      <c r="E93" s="67"/>
      <c r="F93" s="25"/>
      <c r="G93" s="63"/>
      <c r="H93" s="26">
        <f t="shared" si="15"/>
        <v>0</v>
      </c>
      <c r="I93" s="26">
        <f t="shared" si="16"/>
        <v>0</v>
      </c>
      <c r="J93" s="26">
        <f t="shared" si="17"/>
        <v>0</v>
      </c>
      <c r="K93" s="77" t="str">
        <f t="shared" si="18"/>
        <v/>
      </c>
      <c r="L93" s="77" t="str">
        <f t="shared" si="22"/>
        <v/>
      </c>
      <c r="M93" s="31">
        <f t="shared" si="19"/>
        <v>0</v>
      </c>
      <c r="N93" s="78"/>
      <c r="O93" s="46">
        <f t="shared" si="20"/>
        <v>0</v>
      </c>
      <c r="P93" s="82">
        <f t="shared" si="21"/>
        <v>0</v>
      </c>
    </row>
    <row r="94" spans="2:16" ht="16" thickBot="1" x14ac:dyDescent="0.4">
      <c r="B94" s="47" t="s">
        <v>35</v>
      </c>
      <c r="C94" s="48" t="s">
        <v>36</v>
      </c>
      <c r="D94" s="45">
        <v>2.5</v>
      </c>
      <c r="E94" s="67"/>
      <c r="F94" s="25"/>
      <c r="G94" s="63"/>
      <c r="H94" s="26">
        <f t="shared" si="15"/>
        <v>0</v>
      </c>
      <c r="I94" s="26">
        <f t="shared" si="16"/>
        <v>0</v>
      </c>
      <c r="J94" s="26">
        <f t="shared" si="17"/>
        <v>0</v>
      </c>
      <c r="K94" s="77" t="str">
        <f t="shared" si="18"/>
        <v/>
      </c>
      <c r="L94" s="77" t="str">
        <f t="shared" si="22"/>
        <v/>
      </c>
      <c r="M94" s="31">
        <f t="shared" si="19"/>
        <v>0</v>
      </c>
      <c r="N94" s="78"/>
      <c r="O94" s="46">
        <f t="shared" si="20"/>
        <v>0</v>
      </c>
      <c r="P94" s="82">
        <f t="shared" si="21"/>
        <v>0</v>
      </c>
    </row>
    <row r="95" spans="2:16" ht="16" thickBot="1" x14ac:dyDescent="0.4">
      <c r="B95" s="47" t="s">
        <v>38</v>
      </c>
      <c r="C95" s="48" t="s">
        <v>39</v>
      </c>
      <c r="D95" s="45">
        <v>0.75</v>
      </c>
      <c r="E95" s="67"/>
      <c r="F95" s="25"/>
      <c r="G95" s="63"/>
      <c r="H95" s="26">
        <f t="shared" si="15"/>
        <v>0</v>
      </c>
      <c r="I95" s="26">
        <f t="shared" si="16"/>
        <v>0</v>
      </c>
      <c r="J95" s="26">
        <f t="shared" si="17"/>
        <v>0</v>
      </c>
      <c r="K95" s="77" t="str">
        <f t="shared" si="18"/>
        <v/>
      </c>
      <c r="L95" s="77" t="str">
        <f t="shared" si="22"/>
        <v/>
      </c>
      <c r="M95" s="31">
        <f t="shared" si="19"/>
        <v>0</v>
      </c>
      <c r="N95" s="78"/>
      <c r="O95" s="46">
        <f t="shared" si="20"/>
        <v>0</v>
      </c>
      <c r="P95" s="82">
        <f t="shared" si="21"/>
        <v>0</v>
      </c>
    </row>
    <row r="96" spans="2:16" ht="16" thickBot="1" x14ac:dyDescent="0.4">
      <c r="B96" s="49" t="s">
        <v>155</v>
      </c>
      <c r="C96" s="50" t="s">
        <v>2</v>
      </c>
      <c r="D96" s="45">
        <v>0.5</v>
      </c>
      <c r="E96" s="67"/>
      <c r="F96" s="25"/>
      <c r="G96" s="62"/>
      <c r="H96" s="26">
        <f t="shared" si="15"/>
        <v>0</v>
      </c>
      <c r="I96" s="26">
        <f t="shared" si="16"/>
        <v>0</v>
      </c>
      <c r="J96" s="26">
        <f t="shared" si="17"/>
        <v>0</v>
      </c>
      <c r="K96" s="77" t="str">
        <f t="shared" si="18"/>
        <v/>
      </c>
      <c r="L96" s="77" t="str">
        <f t="shared" si="22"/>
        <v/>
      </c>
      <c r="M96" s="31">
        <f t="shared" si="19"/>
        <v>0</v>
      </c>
      <c r="N96" s="78"/>
      <c r="O96" s="46">
        <f t="shared" si="20"/>
        <v>0</v>
      </c>
      <c r="P96" s="82">
        <f t="shared" si="21"/>
        <v>0</v>
      </c>
    </row>
    <row r="97" spans="2:16" ht="16" thickBot="1" x14ac:dyDescent="0.4">
      <c r="B97" s="47" t="s">
        <v>96</v>
      </c>
      <c r="C97" s="50" t="s">
        <v>2</v>
      </c>
      <c r="D97" s="45">
        <v>3.5</v>
      </c>
      <c r="E97" s="67"/>
      <c r="F97" s="25"/>
      <c r="G97" s="63"/>
      <c r="H97" s="26">
        <f t="shared" si="15"/>
        <v>0</v>
      </c>
      <c r="I97" s="26">
        <f t="shared" si="16"/>
        <v>0</v>
      </c>
      <c r="J97" s="26">
        <f t="shared" si="17"/>
        <v>0</v>
      </c>
      <c r="K97" s="77" t="str">
        <f t="shared" si="18"/>
        <v/>
      </c>
      <c r="L97" s="77" t="str">
        <f t="shared" si="22"/>
        <v/>
      </c>
      <c r="M97" s="31">
        <f t="shared" si="19"/>
        <v>0</v>
      </c>
      <c r="N97" s="78"/>
      <c r="O97" s="46">
        <f t="shared" si="20"/>
        <v>0</v>
      </c>
      <c r="P97" s="82">
        <f t="shared" si="21"/>
        <v>0</v>
      </c>
    </row>
    <row r="98" spans="2:16" ht="16" thickBot="1" x14ac:dyDescent="0.4">
      <c r="B98" s="100" t="s">
        <v>166</v>
      </c>
      <c r="C98" s="105" t="s">
        <v>4</v>
      </c>
      <c r="D98" s="106">
        <v>2</v>
      </c>
      <c r="E98" s="67"/>
      <c r="F98" s="25"/>
      <c r="G98" s="63"/>
      <c r="H98" s="26">
        <f t="shared" si="15"/>
        <v>0</v>
      </c>
      <c r="I98" s="26">
        <f t="shared" si="16"/>
        <v>0</v>
      </c>
      <c r="J98" s="26">
        <f t="shared" si="17"/>
        <v>0</v>
      </c>
      <c r="K98" s="77" t="str">
        <f t="shared" si="18"/>
        <v/>
      </c>
      <c r="L98" s="77" t="str">
        <f t="shared" si="22"/>
        <v/>
      </c>
      <c r="M98" s="31">
        <f t="shared" si="19"/>
        <v>0</v>
      </c>
      <c r="N98" s="78"/>
      <c r="O98" s="46">
        <f t="shared" si="20"/>
        <v>0</v>
      </c>
      <c r="P98" s="82">
        <f t="shared" si="21"/>
        <v>0</v>
      </c>
    </row>
    <row r="99" spans="2:16" ht="16" thickBot="1" x14ac:dyDescent="0.4">
      <c r="B99" s="100" t="s">
        <v>167</v>
      </c>
      <c r="C99" s="105" t="s">
        <v>65</v>
      </c>
      <c r="D99" s="106">
        <v>0.65</v>
      </c>
      <c r="E99" s="67"/>
      <c r="F99" s="25"/>
      <c r="G99" s="63"/>
      <c r="H99" s="26">
        <f t="shared" si="15"/>
        <v>0</v>
      </c>
      <c r="I99" s="26">
        <f t="shared" si="16"/>
        <v>0</v>
      </c>
      <c r="J99" s="26">
        <f t="shared" si="17"/>
        <v>0</v>
      </c>
      <c r="K99" s="77" t="str">
        <f t="shared" si="18"/>
        <v/>
      </c>
      <c r="L99" s="77" t="str">
        <f t="shared" si="22"/>
        <v/>
      </c>
      <c r="M99" s="31">
        <f t="shared" si="19"/>
        <v>0</v>
      </c>
      <c r="N99" s="78"/>
      <c r="O99" s="46">
        <f t="shared" si="20"/>
        <v>0</v>
      </c>
      <c r="P99" s="82">
        <f t="shared" si="21"/>
        <v>0</v>
      </c>
    </row>
    <row r="100" spans="2:16" ht="16" thickBot="1" x14ac:dyDescent="0.4">
      <c r="B100" s="47" t="s">
        <v>48</v>
      </c>
      <c r="C100" s="48" t="s">
        <v>2</v>
      </c>
      <c r="D100" s="45">
        <v>0.65</v>
      </c>
      <c r="E100" s="67"/>
      <c r="F100" s="25"/>
      <c r="G100" s="63"/>
      <c r="H100" s="26">
        <f t="shared" si="15"/>
        <v>0</v>
      </c>
      <c r="I100" s="26">
        <f t="shared" si="16"/>
        <v>0</v>
      </c>
      <c r="J100" s="26">
        <f t="shared" si="17"/>
        <v>0</v>
      </c>
      <c r="K100" s="77" t="str">
        <f t="shared" si="18"/>
        <v/>
      </c>
      <c r="L100" s="77" t="str">
        <f t="shared" si="22"/>
        <v/>
      </c>
      <c r="M100" s="31">
        <f t="shared" si="19"/>
        <v>0</v>
      </c>
      <c r="N100" s="78"/>
      <c r="O100" s="46">
        <f t="shared" si="20"/>
        <v>0</v>
      </c>
      <c r="P100" s="82">
        <f t="shared" si="21"/>
        <v>0</v>
      </c>
    </row>
    <row r="101" spans="2:16" ht="16" thickBot="1" x14ac:dyDescent="0.4">
      <c r="B101" s="47" t="s">
        <v>48</v>
      </c>
      <c r="C101" s="48" t="s">
        <v>4</v>
      </c>
      <c r="D101" s="45">
        <v>1.75</v>
      </c>
      <c r="E101" s="67"/>
      <c r="F101" s="25"/>
      <c r="G101" s="63"/>
      <c r="H101" s="26">
        <f t="shared" si="15"/>
        <v>0</v>
      </c>
      <c r="I101" s="26">
        <f t="shared" si="16"/>
        <v>0</v>
      </c>
      <c r="J101" s="26">
        <f t="shared" si="17"/>
        <v>0</v>
      </c>
      <c r="K101" s="77" t="str">
        <f t="shared" si="18"/>
        <v/>
      </c>
      <c r="L101" s="77" t="str">
        <f t="shared" si="22"/>
        <v/>
      </c>
      <c r="M101" s="31">
        <f t="shared" si="19"/>
        <v>0</v>
      </c>
      <c r="N101" s="78"/>
      <c r="O101" s="46">
        <f t="shared" si="20"/>
        <v>0</v>
      </c>
      <c r="P101" s="82">
        <f t="shared" si="21"/>
        <v>0</v>
      </c>
    </row>
    <row r="102" spans="2:16" ht="16" thickBot="1" x14ac:dyDescent="0.4">
      <c r="B102" s="49" t="s">
        <v>49</v>
      </c>
      <c r="C102" s="48" t="s">
        <v>36</v>
      </c>
      <c r="D102" s="45">
        <v>0.5</v>
      </c>
      <c r="E102" s="67"/>
      <c r="F102" s="25"/>
      <c r="G102" s="62"/>
      <c r="H102" s="26">
        <f t="shared" si="15"/>
        <v>0</v>
      </c>
      <c r="I102" s="26">
        <f t="shared" si="16"/>
        <v>0</v>
      </c>
      <c r="J102" s="26">
        <f t="shared" si="17"/>
        <v>0</v>
      </c>
      <c r="K102" s="77" t="str">
        <f t="shared" si="18"/>
        <v/>
      </c>
      <c r="L102" s="77" t="str">
        <f t="shared" si="22"/>
        <v/>
      </c>
      <c r="M102" s="31">
        <f t="shared" si="19"/>
        <v>0</v>
      </c>
      <c r="N102" s="78"/>
      <c r="O102" s="46">
        <f t="shared" si="20"/>
        <v>0</v>
      </c>
      <c r="P102" s="82">
        <f t="shared" si="21"/>
        <v>0</v>
      </c>
    </row>
    <row r="103" spans="2:16" ht="16" thickBot="1" x14ac:dyDescent="0.4">
      <c r="B103" s="49" t="s">
        <v>49</v>
      </c>
      <c r="C103" s="48" t="s">
        <v>2</v>
      </c>
      <c r="D103" s="45">
        <v>1.5</v>
      </c>
      <c r="E103" s="67"/>
      <c r="F103" s="25"/>
      <c r="G103" s="62"/>
      <c r="H103" s="26">
        <f t="shared" si="15"/>
        <v>0</v>
      </c>
      <c r="I103" s="26">
        <f t="shared" si="16"/>
        <v>0</v>
      </c>
      <c r="J103" s="26">
        <f t="shared" si="17"/>
        <v>0</v>
      </c>
      <c r="K103" s="77" t="str">
        <f t="shared" si="18"/>
        <v/>
      </c>
      <c r="L103" s="77" t="str">
        <f t="shared" si="22"/>
        <v/>
      </c>
      <c r="M103" s="31">
        <f t="shared" si="19"/>
        <v>0</v>
      </c>
      <c r="N103" s="78"/>
      <c r="O103" s="46">
        <f t="shared" si="20"/>
        <v>0</v>
      </c>
      <c r="P103" s="82">
        <f t="shared" si="21"/>
        <v>0</v>
      </c>
    </row>
    <row r="104" spans="2:16" ht="16" thickBot="1" x14ac:dyDescent="0.4">
      <c r="B104" s="47" t="s">
        <v>67</v>
      </c>
      <c r="C104" s="48" t="s">
        <v>70</v>
      </c>
      <c r="D104" s="45">
        <v>0.25</v>
      </c>
      <c r="E104" s="67"/>
      <c r="F104" s="25"/>
      <c r="G104" s="63"/>
      <c r="H104" s="26">
        <f t="shared" si="15"/>
        <v>0</v>
      </c>
      <c r="I104" s="26">
        <f t="shared" si="16"/>
        <v>0</v>
      </c>
      <c r="J104" s="26">
        <f t="shared" si="17"/>
        <v>0</v>
      </c>
      <c r="K104" s="77" t="str">
        <f t="shared" si="18"/>
        <v/>
      </c>
      <c r="L104" s="77" t="str">
        <f t="shared" si="22"/>
        <v/>
      </c>
      <c r="M104" s="31">
        <f t="shared" si="19"/>
        <v>0</v>
      </c>
      <c r="N104" s="78"/>
      <c r="O104" s="46">
        <f t="shared" si="20"/>
        <v>0</v>
      </c>
      <c r="P104" s="82">
        <f t="shared" si="21"/>
        <v>0</v>
      </c>
    </row>
    <row r="105" spans="2:16" ht="16" thickBot="1" x14ac:dyDescent="0.4">
      <c r="B105" s="101" t="s">
        <v>169</v>
      </c>
      <c r="C105" s="102" t="s">
        <v>2</v>
      </c>
      <c r="D105" s="106">
        <v>1.5</v>
      </c>
      <c r="E105" s="67"/>
      <c r="F105" s="25"/>
      <c r="G105" s="62"/>
      <c r="H105" s="26">
        <f t="shared" si="15"/>
        <v>0</v>
      </c>
      <c r="I105" s="26">
        <f t="shared" si="16"/>
        <v>0</v>
      </c>
      <c r="J105" s="26">
        <f t="shared" si="17"/>
        <v>0</v>
      </c>
      <c r="K105" s="77" t="str">
        <f t="shared" si="18"/>
        <v/>
      </c>
      <c r="L105" s="77" t="str">
        <f t="shared" si="22"/>
        <v/>
      </c>
      <c r="M105" s="31">
        <f t="shared" si="19"/>
        <v>0</v>
      </c>
      <c r="N105" s="78"/>
      <c r="O105" s="46">
        <f t="shared" si="20"/>
        <v>0</v>
      </c>
      <c r="P105" s="82">
        <f t="shared" si="21"/>
        <v>0</v>
      </c>
    </row>
    <row r="106" spans="2:16" ht="16" thickBot="1" x14ac:dyDescent="0.4">
      <c r="B106" s="101" t="s">
        <v>170</v>
      </c>
      <c r="C106" s="102" t="s">
        <v>34</v>
      </c>
      <c r="D106" s="106">
        <v>3</v>
      </c>
      <c r="E106" s="67"/>
      <c r="F106" s="25"/>
      <c r="G106" s="62"/>
      <c r="H106" s="26">
        <f t="shared" si="15"/>
        <v>0</v>
      </c>
      <c r="I106" s="26">
        <f t="shared" si="16"/>
        <v>0</v>
      </c>
      <c r="J106" s="26">
        <f t="shared" si="17"/>
        <v>0</v>
      </c>
      <c r="K106" s="77" t="str">
        <f t="shared" si="18"/>
        <v/>
      </c>
      <c r="L106" s="77" t="str">
        <f t="shared" si="22"/>
        <v/>
      </c>
      <c r="M106" s="31">
        <f t="shared" si="19"/>
        <v>0</v>
      </c>
      <c r="N106" s="78"/>
      <c r="O106" s="46">
        <f t="shared" si="20"/>
        <v>0</v>
      </c>
      <c r="P106" s="82">
        <f t="shared" si="21"/>
        <v>0</v>
      </c>
    </row>
    <row r="107" spans="2:16" ht="16" thickBot="1" x14ac:dyDescent="0.4">
      <c r="B107" s="101" t="s">
        <v>171</v>
      </c>
      <c r="C107" s="102" t="s">
        <v>23</v>
      </c>
      <c r="D107" s="106">
        <v>0.75</v>
      </c>
      <c r="E107" s="67"/>
      <c r="F107" s="25"/>
      <c r="G107" s="62"/>
      <c r="H107" s="26">
        <f t="shared" si="15"/>
        <v>0</v>
      </c>
      <c r="I107" s="26">
        <f t="shared" si="16"/>
        <v>0</v>
      </c>
      <c r="J107" s="26">
        <f t="shared" si="17"/>
        <v>0</v>
      </c>
      <c r="K107" s="77" t="str">
        <f t="shared" si="18"/>
        <v/>
      </c>
      <c r="L107" s="77" t="str">
        <f t="shared" si="22"/>
        <v/>
      </c>
      <c r="M107" s="31">
        <f t="shared" si="19"/>
        <v>0</v>
      </c>
      <c r="N107" s="78"/>
      <c r="O107" s="46">
        <f t="shared" si="20"/>
        <v>0</v>
      </c>
      <c r="P107" s="82">
        <f t="shared" si="21"/>
        <v>0</v>
      </c>
    </row>
    <row r="108" spans="2:16" ht="16" thickBot="1" x14ac:dyDescent="0.4">
      <c r="B108" s="49" t="s">
        <v>55</v>
      </c>
      <c r="C108" s="48" t="s">
        <v>25</v>
      </c>
      <c r="D108" s="45">
        <v>0.5</v>
      </c>
      <c r="E108" s="67"/>
      <c r="F108" s="25"/>
      <c r="G108" s="62"/>
      <c r="H108" s="26">
        <f t="shared" si="15"/>
        <v>0</v>
      </c>
      <c r="I108" s="26">
        <f t="shared" si="16"/>
        <v>0</v>
      </c>
      <c r="J108" s="26">
        <f t="shared" si="17"/>
        <v>0</v>
      </c>
      <c r="K108" s="77" t="str">
        <f t="shared" si="18"/>
        <v/>
      </c>
      <c r="L108" s="77" t="str">
        <f t="shared" si="22"/>
        <v/>
      </c>
      <c r="M108" s="31">
        <f t="shared" si="19"/>
        <v>0</v>
      </c>
      <c r="N108" s="78"/>
      <c r="O108" s="46">
        <f t="shared" si="20"/>
        <v>0</v>
      </c>
      <c r="P108" s="82">
        <f t="shared" si="21"/>
        <v>0</v>
      </c>
    </row>
    <row r="109" spans="2:16" ht="16" thickBot="1" x14ac:dyDescent="0.4">
      <c r="B109" s="47" t="s">
        <v>56</v>
      </c>
      <c r="C109" s="48" t="s">
        <v>2</v>
      </c>
      <c r="D109" s="45">
        <v>0.5</v>
      </c>
      <c r="E109" s="67"/>
      <c r="F109" s="25"/>
      <c r="G109" s="63"/>
      <c r="H109" s="26">
        <f t="shared" si="15"/>
        <v>0</v>
      </c>
      <c r="I109" s="26">
        <f t="shared" si="16"/>
        <v>0</v>
      </c>
      <c r="J109" s="26">
        <f t="shared" si="17"/>
        <v>0</v>
      </c>
      <c r="K109" s="77" t="str">
        <f t="shared" si="18"/>
        <v/>
      </c>
      <c r="L109" s="77" t="str">
        <f t="shared" si="22"/>
        <v/>
      </c>
      <c r="M109" s="31">
        <f t="shared" si="19"/>
        <v>0</v>
      </c>
      <c r="N109" s="78"/>
      <c r="O109" s="46">
        <f t="shared" si="20"/>
        <v>0</v>
      </c>
      <c r="P109" s="82">
        <f t="shared" si="21"/>
        <v>0</v>
      </c>
    </row>
    <row r="110" spans="2:16" ht="16" thickBot="1" x14ac:dyDescent="0.4">
      <c r="B110" s="100" t="s">
        <v>173</v>
      </c>
      <c r="C110" s="105" t="s">
        <v>4</v>
      </c>
      <c r="D110" s="106">
        <v>1.25</v>
      </c>
      <c r="E110" s="67"/>
      <c r="F110" s="25"/>
      <c r="G110" s="63"/>
      <c r="H110" s="26">
        <f t="shared" si="15"/>
        <v>0</v>
      </c>
      <c r="I110" s="26">
        <f t="shared" si="16"/>
        <v>0</v>
      </c>
      <c r="J110" s="26">
        <f t="shared" si="17"/>
        <v>0</v>
      </c>
      <c r="K110" s="77" t="str">
        <f t="shared" si="18"/>
        <v/>
      </c>
      <c r="L110" s="77" t="str">
        <f t="shared" si="22"/>
        <v/>
      </c>
      <c r="M110" s="31">
        <f t="shared" si="19"/>
        <v>0</v>
      </c>
      <c r="N110" s="78"/>
      <c r="O110" s="46">
        <f t="shared" si="20"/>
        <v>0</v>
      </c>
      <c r="P110" s="82">
        <f t="shared" si="21"/>
        <v>0</v>
      </c>
    </row>
    <row r="111" spans="2:16" ht="16" thickBot="1" x14ac:dyDescent="0.4">
      <c r="B111" s="47" t="s">
        <v>122</v>
      </c>
      <c r="C111" s="48" t="s">
        <v>36</v>
      </c>
      <c r="D111" s="45">
        <v>1.05</v>
      </c>
      <c r="E111" s="67"/>
      <c r="F111" s="25"/>
      <c r="G111" s="63"/>
      <c r="H111" s="26">
        <f t="shared" si="15"/>
        <v>0</v>
      </c>
      <c r="I111" s="26">
        <f t="shared" si="16"/>
        <v>0</v>
      </c>
      <c r="J111" s="26">
        <f t="shared" si="17"/>
        <v>0</v>
      </c>
      <c r="K111" s="77" t="str">
        <f t="shared" si="18"/>
        <v/>
      </c>
      <c r="L111" s="77" t="str">
        <f t="shared" si="22"/>
        <v/>
      </c>
      <c r="M111" s="31">
        <f t="shared" si="19"/>
        <v>0</v>
      </c>
      <c r="N111" s="78"/>
      <c r="O111" s="46">
        <f t="shared" si="20"/>
        <v>0</v>
      </c>
      <c r="P111" s="82">
        <f t="shared" si="21"/>
        <v>0</v>
      </c>
    </row>
    <row r="112" spans="2:16" ht="16" thickBot="1" x14ac:dyDescent="0.4">
      <c r="B112" s="47" t="s">
        <v>123</v>
      </c>
      <c r="C112" s="48" t="s">
        <v>103</v>
      </c>
      <c r="D112" s="45">
        <v>0.08</v>
      </c>
      <c r="E112" s="67"/>
      <c r="F112" s="25"/>
      <c r="G112" s="63"/>
      <c r="H112" s="26">
        <f t="shared" si="15"/>
        <v>0</v>
      </c>
      <c r="I112" s="26">
        <f t="shared" si="16"/>
        <v>0</v>
      </c>
      <c r="J112" s="26">
        <f t="shared" si="17"/>
        <v>0</v>
      </c>
      <c r="K112" s="77" t="str">
        <f t="shared" si="18"/>
        <v/>
      </c>
      <c r="L112" s="77" t="str">
        <f t="shared" si="22"/>
        <v/>
      </c>
      <c r="M112" s="31">
        <f t="shared" si="19"/>
        <v>0</v>
      </c>
      <c r="N112" s="78"/>
      <c r="O112" s="46">
        <f t="shared" si="20"/>
        <v>0</v>
      </c>
      <c r="P112" s="82">
        <f t="shared" si="21"/>
        <v>0</v>
      </c>
    </row>
    <row r="113" spans="2:16" ht="20" thickBot="1" x14ac:dyDescent="0.5">
      <c r="B113" s="168" t="s">
        <v>182</v>
      </c>
      <c r="C113" s="169"/>
      <c r="D113" s="169"/>
      <c r="E113" s="169"/>
      <c r="F113" s="169"/>
      <c r="G113" s="169"/>
      <c r="H113" s="169"/>
      <c r="I113" s="169"/>
      <c r="J113" s="169"/>
      <c r="K113" s="169"/>
      <c r="L113" s="169"/>
      <c r="M113" s="169"/>
      <c r="N113" s="169"/>
      <c r="O113" s="169"/>
      <c r="P113" s="170"/>
    </row>
    <row r="114" spans="2:16" ht="18" customHeight="1" thickTop="1" thickBot="1" x14ac:dyDescent="0.5">
      <c r="B114" s="52" t="s">
        <v>89</v>
      </c>
      <c r="C114" s="145">
        <f>IFERROR(C115/C119,0)</f>
        <v>0</v>
      </c>
      <c r="D114" s="146"/>
      <c r="E114" s="71"/>
      <c r="F114" s="177" t="s">
        <v>139</v>
      </c>
      <c r="G114" s="178"/>
      <c r="H114" s="178"/>
      <c r="I114" s="178"/>
      <c r="J114" s="178"/>
      <c r="K114" s="178"/>
      <c r="L114" s="178"/>
      <c r="M114" s="178"/>
      <c r="N114" s="178"/>
      <c r="O114" s="178"/>
      <c r="P114" s="179"/>
    </row>
    <row r="115" spans="2:16" ht="20" thickBot="1" x14ac:dyDescent="0.5">
      <c r="B115" s="6" t="s">
        <v>112</v>
      </c>
      <c r="C115" s="171">
        <f>SUM(M30:M65)</f>
        <v>0</v>
      </c>
      <c r="D115" s="131"/>
      <c r="E115" s="80"/>
      <c r="F115" s="180"/>
      <c r="G115" s="181"/>
      <c r="H115" s="181"/>
      <c r="I115" s="181"/>
      <c r="J115" s="181"/>
      <c r="K115" s="181"/>
      <c r="L115" s="181"/>
      <c r="M115" s="181"/>
      <c r="N115" s="181"/>
      <c r="O115" s="181"/>
      <c r="P115" s="182"/>
    </row>
    <row r="116" spans="2:16" ht="20" thickBot="1" x14ac:dyDescent="0.5">
      <c r="B116" s="6" t="s">
        <v>113</v>
      </c>
      <c r="C116" s="171">
        <f>SUM(M69:M112)</f>
        <v>0</v>
      </c>
      <c r="D116" s="131"/>
      <c r="E116" s="80"/>
      <c r="F116" s="180"/>
      <c r="G116" s="181"/>
      <c r="H116" s="181"/>
      <c r="I116" s="181"/>
      <c r="J116" s="181"/>
      <c r="K116" s="181"/>
      <c r="L116" s="181"/>
      <c r="M116" s="181"/>
      <c r="N116" s="181"/>
      <c r="O116" s="181"/>
      <c r="P116" s="182"/>
    </row>
    <row r="117" spans="2:16" ht="19.75" customHeight="1" thickBot="1" x14ac:dyDescent="0.5">
      <c r="B117" s="6" t="s">
        <v>111</v>
      </c>
      <c r="C117" s="171">
        <f>SUM(C120:C122)</f>
        <v>0</v>
      </c>
      <c r="D117" s="131"/>
      <c r="E117" s="80"/>
      <c r="F117" s="180"/>
      <c r="G117" s="181"/>
      <c r="H117" s="181"/>
      <c r="I117" s="181"/>
      <c r="J117" s="181"/>
      <c r="K117" s="181"/>
      <c r="L117" s="181"/>
      <c r="M117" s="181"/>
      <c r="N117" s="181"/>
      <c r="O117" s="181"/>
      <c r="P117" s="182"/>
    </row>
    <row r="118" spans="2:16" ht="19.75" customHeight="1" thickBot="1" x14ac:dyDescent="0.5">
      <c r="B118" s="7" t="s">
        <v>136</v>
      </c>
      <c r="C118" s="171">
        <f>IF(P13="x",50,0)</f>
        <v>0</v>
      </c>
      <c r="D118" s="131"/>
      <c r="E118" s="80"/>
      <c r="F118" s="180"/>
      <c r="G118" s="181"/>
      <c r="H118" s="181"/>
      <c r="I118" s="181"/>
      <c r="J118" s="181"/>
      <c r="K118" s="181"/>
      <c r="L118" s="181"/>
      <c r="M118" s="181"/>
      <c r="N118" s="181"/>
      <c r="O118" s="181"/>
      <c r="P118" s="182"/>
    </row>
    <row r="119" spans="2:16" ht="19.75" hidden="1" customHeight="1" thickBot="1" x14ac:dyDescent="0.5">
      <c r="B119" s="53" t="s">
        <v>97</v>
      </c>
      <c r="C119" s="192">
        <f>SUM(C115:C116)</f>
        <v>0</v>
      </c>
      <c r="D119" s="193"/>
      <c r="E119" s="83"/>
      <c r="F119" s="180"/>
      <c r="G119" s="181"/>
      <c r="H119" s="181"/>
      <c r="I119" s="181"/>
      <c r="J119" s="181"/>
      <c r="K119" s="181"/>
      <c r="L119" s="181"/>
      <c r="M119" s="181"/>
      <c r="N119" s="181"/>
      <c r="O119" s="181"/>
      <c r="P119" s="182"/>
    </row>
    <row r="120" spans="2:16" ht="19.75" hidden="1" customHeight="1" thickTop="1" thickBot="1" x14ac:dyDescent="0.5">
      <c r="B120" s="53" t="s">
        <v>104</v>
      </c>
      <c r="C120" s="192">
        <f>IF(C114&gt;0.2499,1*C116,0)</f>
        <v>0</v>
      </c>
      <c r="D120" s="193"/>
      <c r="E120" s="83"/>
      <c r="F120" s="180"/>
      <c r="G120" s="181"/>
      <c r="H120" s="181"/>
      <c r="I120" s="181"/>
      <c r="J120" s="181"/>
      <c r="K120" s="181"/>
      <c r="L120" s="181"/>
      <c r="M120" s="181"/>
      <c r="N120" s="181"/>
      <c r="O120" s="181"/>
      <c r="P120" s="182"/>
    </row>
    <row r="121" spans="2:16" ht="19.75" hidden="1" customHeight="1" thickBot="1" x14ac:dyDescent="0.5">
      <c r="B121" s="53" t="s">
        <v>105</v>
      </c>
      <c r="C121" s="192">
        <f>IF(C114&gt;0.4999,1*C116,0)</f>
        <v>0</v>
      </c>
      <c r="D121" s="193"/>
      <c r="E121" s="83"/>
      <c r="F121" s="180"/>
      <c r="G121" s="181"/>
      <c r="H121" s="181"/>
      <c r="I121" s="181"/>
      <c r="J121" s="181"/>
      <c r="K121" s="181"/>
      <c r="L121" s="181"/>
      <c r="M121" s="181"/>
      <c r="N121" s="181"/>
      <c r="O121" s="181"/>
      <c r="P121" s="182"/>
    </row>
    <row r="122" spans="2:16" ht="19.75" hidden="1" customHeight="1" thickBot="1" x14ac:dyDescent="0.5">
      <c r="B122" s="53" t="s">
        <v>106</v>
      </c>
      <c r="C122" s="192">
        <f>IF(C114&gt;0.7499,1*C116,0)</f>
        <v>0</v>
      </c>
      <c r="D122" s="193"/>
      <c r="E122" s="83"/>
      <c r="F122" s="180"/>
      <c r="G122" s="181"/>
      <c r="H122" s="181"/>
      <c r="I122" s="181"/>
      <c r="J122" s="181"/>
      <c r="K122" s="181"/>
      <c r="L122" s="181"/>
      <c r="M122" s="181"/>
      <c r="N122" s="181"/>
      <c r="O122" s="181"/>
      <c r="P122" s="182"/>
    </row>
    <row r="123" spans="2:16" ht="19.75" hidden="1" customHeight="1" thickBot="1" x14ac:dyDescent="0.5">
      <c r="B123" s="53" t="s">
        <v>107</v>
      </c>
      <c r="C123" s="192">
        <f>SUM(C118:C122)</f>
        <v>0</v>
      </c>
      <c r="D123" s="193"/>
      <c r="E123" s="83"/>
      <c r="F123" s="180"/>
      <c r="G123" s="181"/>
      <c r="H123" s="181"/>
      <c r="I123" s="181"/>
      <c r="J123" s="181"/>
      <c r="K123" s="181"/>
      <c r="L123" s="181"/>
      <c r="M123" s="181"/>
      <c r="N123" s="181"/>
      <c r="O123" s="181"/>
      <c r="P123" s="182"/>
    </row>
    <row r="124" spans="2:16" ht="20" thickBot="1" x14ac:dyDescent="0.35">
      <c r="B124" s="73" t="s">
        <v>144</v>
      </c>
      <c r="C124" s="135">
        <f>IF(C123&gt;199.99,SUM(C123),0)</f>
        <v>0</v>
      </c>
      <c r="D124" s="175"/>
      <c r="E124" s="65"/>
      <c r="F124" s="180"/>
      <c r="G124" s="181"/>
      <c r="H124" s="181"/>
      <c r="I124" s="181"/>
      <c r="J124" s="181"/>
      <c r="K124" s="181"/>
      <c r="L124" s="181"/>
      <c r="M124" s="181"/>
      <c r="N124" s="181"/>
      <c r="O124" s="181"/>
      <c r="P124" s="182"/>
    </row>
    <row r="125" spans="2:16" ht="20.5" thickTop="1" thickBot="1" x14ac:dyDescent="0.35">
      <c r="B125" s="72" t="s">
        <v>125</v>
      </c>
      <c r="C125" s="137"/>
      <c r="D125" s="176"/>
      <c r="E125" s="79"/>
      <c r="F125" s="183"/>
      <c r="G125" s="184"/>
      <c r="H125" s="184"/>
      <c r="I125" s="184"/>
      <c r="J125" s="184"/>
      <c r="K125" s="184"/>
      <c r="L125" s="184"/>
      <c r="M125" s="184"/>
      <c r="N125" s="184"/>
      <c r="O125" s="184"/>
      <c r="P125" s="185"/>
    </row>
    <row r="126" spans="2:16" ht="21.5" thickTop="1" x14ac:dyDescent="0.4">
      <c r="B126" s="84"/>
      <c r="C126" s="84"/>
      <c r="D126" s="86"/>
      <c r="E126" s="85"/>
      <c r="F126" s="84"/>
    </row>
    <row r="127" spans="2:16" ht="21" x14ac:dyDescent="0.4">
      <c r="B127" s="84"/>
      <c r="C127" s="84"/>
      <c r="D127" s="86"/>
      <c r="E127" s="85"/>
      <c r="F127" s="84"/>
    </row>
  </sheetData>
  <sheetProtection algorithmName="SHA-512" hashValue="pvMc5KVUJ30KYh/gKiaIU7vBS3Z4krwB6kR0DG6jX3/VYrHZW2IvR+ETLrWAm6eVJRHRuZ6xWZylBm4FtjKHdA==" saltValue="WVk2zvSr9TRiGBvw3/KByw==" spinCount="100000" sheet="1" objects="1" scenarios="1"/>
  <mergeCells count="43">
    <mergeCell ref="C117:D117"/>
    <mergeCell ref="B27:P27"/>
    <mergeCell ref="C118:D118"/>
    <mergeCell ref="C124:D125"/>
    <mergeCell ref="F114:P125"/>
    <mergeCell ref="C28:P28"/>
    <mergeCell ref="B66:P66"/>
    <mergeCell ref="C123:D123"/>
    <mergeCell ref="C122:D122"/>
    <mergeCell ref="C119:D119"/>
    <mergeCell ref="C115:D115"/>
    <mergeCell ref="C116:D116"/>
    <mergeCell ref="C120:D120"/>
    <mergeCell ref="C121:D121"/>
    <mergeCell ref="B14:P14"/>
    <mergeCell ref="B15:P15"/>
    <mergeCell ref="C114:D114"/>
    <mergeCell ref="C67:P67"/>
    <mergeCell ref="D24:P24"/>
    <mergeCell ref="D25:P25"/>
    <mergeCell ref="D26:P26"/>
    <mergeCell ref="B17:P17"/>
    <mergeCell ref="D23:P23"/>
    <mergeCell ref="D22:P22"/>
    <mergeCell ref="D18:P18"/>
    <mergeCell ref="D19:P19"/>
    <mergeCell ref="D20:P20"/>
    <mergeCell ref="D21:P21"/>
    <mergeCell ref="B16:P16"/>
    <mergeCell ref="B113:P113"/>
    <mergeCell ref="B13:O13"/>
    <mergeCell ref="B1:P1"/>
    <mergeCell ref="B2:P2"/>
    <mergeCell ref="B4:P4"/>
    <mergeCell ref="F5:P12"/>
    <mergeCell ref="C5:D5"/>
    <mergeCell ref="C6:D6"/>
    <mergeCell ref="C7:D7"/>
    <mergeCell ref="C8:D8"/>
    <mergeCell ref="C9:D9"/>
    <mergeCell ref="B3:P3"/>
    <mergeCell ref="C10:D10"/>
    <mergeCell ref="C11:D12"/>
  </mergeCells>
  <phoneticPr fontId="10" type="noConversion"/>
  <pageMargins left="0.25" right="0.25" top="0.5" bottom="0.5" header="0.3" footer="0.3"/>
  <pageSetup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A013D-E2B3-4B40-9DD2-3E7CBCC07856}">
  <dimension ref="A1:C68"/>
  <sheetViews>
    <sheetView topLeftCell="A43" workbookViewId="0">
      <selection activeCell="E59" sqref="E59"/>
    </sheetView>
  </sheetViews>
  <sheetFormatPr defaultRowHeight="14.5" x14ac:dyDescent="0.35"/>
  <cols>
    <col min="1" max="1" width="40.6328125" customWidth="1"/>
    <col min="2" max="2" width="16.36328125" customWidth="1"/>
    <col min="3" max="3" width="12.36328125" bestFit="1" customWidth="1"/>
  </cols>
  <sheetData>
    <row r="1" spans="1:3" ht="19" thickBot="1" x14ac:dyDescent="0.5">
      <c r="A1" s="4" t="s">
        <v>79</v>
      </c>
      <c r="B1" t="s">
        <v>80</v>
      </c>
      <c r="C1" t="s">
        <v>83</v>
      </c>
    </row>
    <row r="2" spans="1:3" ht="16" thickBot="1" x14ac:dyDescent="0.4">
      <c r="A2" s="1" t="s">
        <v>8</v>
      </c>
    </row>
    <row r="3" spans="1:3" ht="16" thickBot="1" x14ac:dyDescent="0.4">
      <c r="A3" s="1" t="s">
        <v>8</v>
      </c>
    </row>
    <row r="4" spans="1:3" ht="16" thickBot="1" x14ac:dyDescent="0.4">
      <c r="A4" s="2" t="s">
        <v>10</v>
      </c>
    </row>
    <row r="5" spans="1:3" ht="16" thickBot="1" x14ac:dyDescent="0.4">
      <c r="A5" s="1" t="s">
        <v>1</v>
      </c>
    </row>
    <row r="6" spans="1:3" ht="16" thickBot="1" x14ac:dyDescent="0.4">
      <c r="A6" s="1" t="s">
        <v>72</v>
      </c>
    </row>
    <row r="7" spans="1:3" ht="31.5" thickBot="1" x14ac:dyDescent="0.4">
      <c r="A7" s="3" t="s">
        <v>73</v>
      </c>
    </row>
    <row r="8" spans="1:3" ht="16" thickBot="1" x14ac:dyDescent="0.4">
      <c r="A8" s="1" t="s">
        <v>20</v>
      </c>
    </row>
    <row r="9" spans="1:3" ht="16" thickBot="1" x14ac:dyDescent="0.4">
      <c r="A9" s="2" t="s">
        <v>21</v>
      </c>
    </row>
    <row r="10" spans="1:3" ht="16" thickBot="1" x14ac:dyDescent="0.4">
      <c r="A10" s="2" t="s">
        <v>22</v>
      </c>
      <c r="B10">
        <v>6</v>
      </c>
    </row>
    <row r="11" spans="1:3" ht="16" thickBot="1" x14ac:dyDescent="0.4">
      <c r="A11" s="1" t="s">
        <v>24</v>
      </c>
    </row>
    <row r="12" spans="1:3" ht="16" thickBot="1" x14ac:dyDescent="0.4">
      <c r="A12" s="1" t="s">
        <v>26</v>
      </c>
    </row>
    <row r="13" spans="1:3" ht="16" thickBot="1" x14ac:dyDescent="0.4">
      <c r="A13" s="1" t="s">
        <v>31</v>
      </c>
    </row>
    <row r="14" spans="1:3" ht="16" thickBot="1" x14ac:dyDescent="0.4">
      <c r="A14" s="2" t="s">
        <v>33</v>
      </c>
    </row>
    <row r="15" spans="1:3" ht="16" thickBot="1" x14ac:dyDescent="0.4">
      <c r="A15" s="1" t="s">
        <v>35</v>
      </c>
    </row>
    <row r="16" spans="1:3" ht="16" thickBot="1" x14ac:dyDescent="0.4">
      <c r="A16" s="1" t="s">
        <v>38</v>
      </c>
    </row>
    <row r="17" spans="1:1" ht="16" thickBot="1" x14ac:dyDescent="0.4">
      <c r="A17" s="2" t="s">
        <v>41</v>
      </c>
    </row>
    <row r="18" spans="1:1" ht="16" thickBot="1" x14ac:dyDescent="0.4">
      <c r="A18" s="1" t="s">
        <v>45</v>
      </c>
    </row>
    <row r="19" spans="1:1" ht="16" thickBot="1" x14ac:dyDescent="0.4">
      <c r="A19" s="1" t="s">
        <v>51</v>
      </c>
    </row>
    <row r="20" spans="1:1" ht="16" thickBot="1" x14ac:dyDescent="0.4">
      <c r="A20" s="2" t="s">
        <v>53</v>
      </c>
    </row>
    <row r="21" spans="1:1" ht="16" thickBot="1" x14ac:dyDescent="0.4">
      <c r="A21" s="2" t="s">
        <v>53</v>
      </c>
    </row>
    <row r="22" spans="1:1" ht="16" thickBot="1" x14ac:dyDescent="0.4">
      <c r="A22" s="2" t="s">
        <v>54</v>
      </c>
    </row>
    <row r="23" spans="1:1" ht="16" thickBot="1" x14ac:dyDescent="0.4">
      <c r="A23" s="2" t="s">
        <v>68</v>
      </c>
    </row>
    <row r="24" spans="1:1" ht="16" thickBot="1" x14ac:dyDescent="0.4">
      <c r="A24" s="2" t="s">
        <v>71</v>
      </c>
    </row>
    <row r="25" spans="1:1" ht="16" thickBot="1" x14ac:dyDescent="0.4">
      <c r="A25" s="2" t="s">
        <v>57</v>
      </c>
    </row>
    <row r="26" spans="1:1" ht="16" thickBot="1" x14ac:dyDescent="0.4">
      <c r="A26" s="1" t="s">
        <v>69</v>
      </c>
    </row>
    <row r="27" spans="1:1" ht="16" thickBot="1" x14ac:dyDescent="0.4">
      <c r="A27" s="1" t="s">
        <v>58</v>
      </c>
    </row>
    <row r="28" spans="1:1" ht="16" thickBot="1" x14ac:dyDescent="0.4">
      <c r="A28" s="1" t="s">
        <v>59</v>
      </c>
    </row>
    <row r="29" spans="1:1" ht="16" thickBot="1" x14ac:dyDescent="0.4">
      <c r="A29" s="1" t="s">
        <v>59</v>
      </c>
    </row>
    <row r="30" spans="1:1" ht="16" thickBot="1" x14ac:dyDescent="0.4">
      <c r="A30" s="2" t="s">
        <v>3</v>
      </c>
    </row>
    <row r="31" spans="1:1" ht="16" thickBot="1" x14ac:dyDescent="0.4">
      <c r="A31" s="2" t="s">
        <v>3</v>
      </c>
    </row>
    <row r="32" spans="1:1" ht="16" thickBot="1" x14ac:dyDescent="0.4">
      <c r="A32" s="1" t="s">
        <v>5</v>
      </c>
    </row>
    <row r="33" spans="1:1" ht="16" thickBot="1" x14ac:dyDescent="0.4">
      <c r="A33" s="1" t="s">
        <v>6</v>
      </c>
    </row>
    <row r="34" spans="1:1" ht="16" thickBot="1" x14ac:dyDescent="0.4">
      <c r="A34" s="1" t="s">
        <v>5</v>
      </c>
    </row>
    <row r="35" spans="1:1" ht="16" thickBot="1" x14ac:dyDescent="0.4">
      <c r="A35" s="1" t="s">
        <v>6</v>
      </c>
    </row>
    <row r="36" spans="1:1" ht="16" thickBot="1" x14ac:dyDescent="0.4">
      <c r="A36" s="1" t="s">
        <v>11</v>
      </c>
    </row>
    <row r="37" spans="1:1" ht="16" thickBot="1" x14ac:dyDescent="0.4">
      <c r="A37" s="1" t="s">
        <v>13</v>
      </c>
    </row>
    <row r="38" spans="1:1" ht="16" thickBot="1" x14ac:dyDescent="0.4">
      <c r="A38" s="1" t="s">
        <v>14</v>
      </c>
    </row>
    <row r="39" spans="1:1" ht="16" thickBot="1" x14ac:dyDescent="0.4">
      <c r="A39" s="1" t="s">
        <v>15</v>
      </c>
    </row>
    <row r="40" spans="1:1" ht="16" thickBot="1" x14ac:dyDescent="0.4">
      <c r="A40" s="1" t="s">
        <v>16</v>
      </c>
    </row>
    <row r="41" spans="1:1" ht="16" thickBot="1" x14ac:dyDescent="0.4">
      <c r="A41" s="1" t="s">
        <v>17</v>
      </c>
    </row>
    <row r="42" spans="1:1" ht="16" thickBot="1" x14ac:dyDescent="0.4">
      <c r="A42" s="2" t="s">
        <v>18</v>
      </c>
    </row>
    <row r="43" spans="1:1" ht="16" thickBot="1" x14ac:dyDescent="0.4">
      <c r="A43" s="1" t="s">
        <v>19</v>
      </c>
    </row>
    <row r="44" spans="1:1" ht="16" thickBot="1" x14ac:dyDescent="0.4">
      <c r="A44" s="1" t="s">
        <v>75</v>
      </c>
    </row>
    <row r="45" spans="1:1" ht="16" thickBot="1" x14ac:dyDescent="0.4">
      <c r="A45" s="2" t="s">
        <v>78</v>
      </c>
    </row>
    <row r="46" spans="1:1" ht="16" thickBot="1" x14ac:dyDescent="0.4">
      <c r="A46" s="2" t="s">
        <v>78</v>
      </c>
    </row>
    <row r="47" spans="1:1" ht="16" thickBot="1" x14ac:dyDescent="0.4">
      <c r="A47" s="1" t="s">
        <v>28</v>
      </c>
    </row>
    <row r="48" spans="1:1" ht="16" thickBot="1" x14ac:dyDescent="0.4">
      <c r="A48" s="1" t="s">
        <v>28</v>
      </c>
    </row>
    <row r="49" spans="1:3" ht="16" thickBot="1" x14ac:dyDescent="0.4">
      <c r="A49" s="1" t="s">
        <v>29</v>
      </c>
    </row>
    <row r="50" spans="1:3" ht="16" thickBot="1" x14ac:dyDescent="0.4">
      <c r="A50" s="1" t="s">
        <v>30</v>
      </c>
    </row>
    <row r="51" spans="1:3" ht="16" thickBot="1" x14ac:dyDescent="0.4">
      <c r="A51" s="1" t="s">
        <v>32</v>
      </c>
    </row>
    <row r="52" spans="1:3" ht="16" thickBot="1" x14ac:dyDescent="0.4">
      <c r="A52" s="1" t="s">
        <v>37</v>
      </c>
    </row>
    <row r="53" spans="1:3" ht="16" thickBot="1" x14ac:dyDescent="0.4">
      <c r="A53" s="2" t="s">
        <v>37</v>
      </c>
    </row>
    <row r="54" spans="1:3" ht="16" thickBot="1" x14ac:dyDescent="0.4">
      <c r="A54" s="2" t="s">
        <v>37</v>
      </c>
    </row>
    <row r="55" spans="1:3" ht="16" thickBot="1" x14ac:dyDescent="0.4">
      <c r="A55" s="1" t="s">
        <v>38</v>
      </c>
    </row>
    <row r="56" spans="1:3" ht="16" thickBot="1" x14ac:dyDescent="0.4">
      <c r="A56" s="1" t="s">
        <v>40</v>
      </c>
    </row>
    <row r="57" spans="1:3" ht="16" thickBot="1" x14ac:dyDescent="0.4">
      <c r="A57" s="1" t="s">
        <v>43</v>
      </c>
    </row>
    <row r="58" spans="1:3" ht="16" thickBot="1" x14ac:dyDescent="0.4">
      <c r="A58" s="1" t="s">
        <v>44</v>
      </c>
    </row>
    <row r="59" spans="1:3" ht="16" thickBot="1" x14ac:dyDescent="0.4">
      <c r="A59" s="1" t="s">
        <v>46</v>
      </c>
      <c r="B59" t="s">
        <v>81</v>
      </c>
      <c r="C59">
        <v>2.66</v>
      </c>
    </row>
    <row r="60" spans="1:3" ht="16" thickBot="1" x14ac:dyDescent="0.4">
      <c r="A60" s="1" t="s">
        <v>47</v>
      </c>
      <c r="B60" t="s">
        <v>82</v>
      </c>
      <c r="C60">
        <v>2.17</v>
      </c>
    </row>
    <row r="61" spans="1:3" ht="16" thickBot="1" x14ac:dyDescent="0.4">
      <c r="A61" s="1" t="s">
        <v>48</v>
      </c>
    </row>
    <row r="62" spans="1:3" ht="16" thickBot="1" x14ac:dyDescent="0.4">
      <c r="A62" s="1" t="s">
        <v>48</v>
      </c>
    </row>
    <row r="63" spans="1:3" ht="16" thickBot="1" x14ac:dyDescent="0.4">
      <c r="A63" s="1" t="s">
        <v>48</v>
      </c>
    </row>
    <row r="64" spans="1:3" ht="16" thickBot="1" x14ac:dyDescent="0.4">
      <c r="A64" s="1" t="s">
        <v>49</v>
      </c>
    </row>
    <row r="65" spans="1:1" ht="16" thickBot="1" x14ac:dyDescent="0.4">
      <c r="A65" s="1" t="s">
        <v>50</v>
      </c>
    </row>
    <row r="66" spans="1:1" ht="16" thickBot="1" x14ac:dyDescent="0.4">
      <c r="A66" s="2" t="s">
        <v>67</v>
      </c>
    </row>
    <row r="67" spans="1:1" ht="16" thickBot="1" x14ac:dyDescent="0.4">
      <c r="A67" s="1" t="s">
        <v>56</v>
      </c>
    </row>
    <row r="68" spans="1:1" ht="16" thickBot="1" x14ac:dyDescent="0.4">
      <c r="A68" s="1" t="s">
        <v>55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EE4250C6DAEF4F95540FFD8C0199B1" ma:contentTypeVersion="16" ma:contentTypeDescription="Create a new document." ma:contentTypeScope="" ma:versionID="40da88785ad2b6b9bf37b8cac5a971d8">
  <xsd:schema xmlns:xsd="http://www.w3.org/2001/XMLSchema" xmlns:xs="http://www.w3.org/2001/XMLSchema" xmlns:p="http://schemas.microsoft.com/office/2006/metadata/properties" xmlns:ns2="025c6480-ab53-47f0-bfae-23a6530cb851" xmlns:ns3="97b7e64c-cda9-4ba9-b734-3472186d4871" targetNamespace="http://schemas.microsoft.com/office/2006/metadata/properties" ma:root="true" ma:fieldsID="2d1aafbefd3fb41046b12f6a2d4c45e3" ns2:_="" ns3:_="">
    <xsd:import namespace="025c6480-ab53-47f0-bfae-23a6530cb851"/>
    <xsd:import namespace="97b7e64c-cda9-4ba9-b734-3472186d48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c6480-ab53-47f0-bfae-23a6530cb8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3ef60ca-3225-4fcf-9684-03346a2faf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7e64c-cda9-4ba9-b734-3472186d487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b30042c-0eda-4ef7-96e4-6ca6a5393792}" ma:internalName="TaxCatchAll" ma:showField="CatchAllData" ma:web="97b7e64c-cda9-4ba9-b734-3472186d48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5c6480-ab53-47f0-bfae-23a6530cb851">
      <Terms xmlns="http://schemas.microsoft.com/office/infopath/2007/PartnerControls"/>
    </lcf76f155ced4ddcb4097134ff3c332f>
    <TaxCatchAll xmlns="97b7e64c-cda9-4ba9-b734-3472186d4871" xsi:nil="true"/>
  </documentManagement>
</p:properties>
</file>

<file path=customXml/itemProps1.xml><?xml version="1.0" encoding="utf-8"?>
<ds:datastoreItem xmlns:ds="http://schemas.openxmlformats.org/officeDocument/2006/customXml" ds:itemID="{BB71138B-6033-4866-8098-701CC63782FE}"/>
</file>

<file path=customXml/itemProps2.xml><?xml version="1.0" encoding="utf-8"?>
<ds:datastoreItem xmlns:ds="http://schemas.openxmlformats.org/officeDocument/2006/customXml" ds:itemID="{331D17A1-EEFB-46BC-B383-B78975B86E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A0E9BE-E542-4D98-9A65-33079F30DC6F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524fa1f4-629a-4882-b67a-57e8ab01b718"/>
    <ds:schemaRef ds:uri="0c28dd05-fc5e-4ef1-95a8-677c0999009f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Simply Grow Together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Wylie</dc:creator>
  <cp:lastModifiedBy>Jake Wylie</cp:lastModifiedBy>
  <cp:lastPrinted>2026-07-07T16:38:42Z</cp:lastPrinted>
  <dcterms:created xsi:type="dcterms:W3CDTF">2017-07-10T21:45:19Z</dcterms:created>
  <dcterms:modified xsi:type="dcterms:W3CDTF">2026-09-17T13:13:47Z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0x0101005EEE4250C6DAEF4F95540FFD8C0199B1</vt:lpwstr>
  </property>
  <property fmtid="{D5CDD505-2E9C-101B-9397-08002B2CF9AE}" pid="3" name="MediaServiceImageTags">
    <vt:lpwstr/>
  </property>
</Properties>
</file>